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640" tabRatio="937" activeTab="0"/>
  </bookViews>
  <sheets>
    <sheet name="Фотограф" sheetId="1" r:id="rId1"/>
    <sheet name="Техничар штампе" sheetId="2" r:id="rId2"/>
    <sheet name="Техничар графичке дораде" sheetId="3" r:id="rId3"/>
    <sheet name="Техничар за медије" sheetId="4" r:id="rId4"/>
    <sheet name="Техничар за интернет обликовање" sheetId="5" r:id="rId5"/>
    <sheet name="Трогодишњи ОП" sheetId="6" r:id="rId6"/>
  </sheets>
  <definedNames>
    <definedName name="_xlnm.Print_Area" localSheetId="2">'Техничар графичке дораде'!$A$1:$AI$35</definedName>
    <definedName name="_xlnm.Print_Area" localSheetId="4">'Техничар за интернет обликовање'!$A$1:$AI$38</definedName>
    <definedName name="_xlnm.Print_Area" localSheetId="3">'Техничар за медије'!$A$1:$AI$38</definedName>
    <definedName name="_xlnm.Print_Area" localSheetId="1">'Техничар штампе'!$A$1:$AI$35</definedName>
    <definedName name="_xlnm.Print_Area" localSheetId="5">'Трогодишњи ОП'!$A$1:$AB$34</definedName>
    <definedName name="_xlnm.Print_Area" localSheetId="0">'Фотограф'!$A$1:$AI$37</definedName>
  </definedNames>
  <calcPr fullCalcOnLoad="1"/>
</workbook>
</file>

<file path=xl/sharedStrings.xml><?xml version="1.0" encoding="utf-8"?>
<sst xmlns="http://schemas.openxmlformats.org/spreadsheetml/2006/main" count="1086" uniqueCount="152">
  <si>
    <t>I РАЗРЕД</t>
  </si>
  <si>
    <t>II РАЗРЕД</t>
  </si>
  <si>
    <t>III РАЗРЕД</t>
  </si>
  <si>
    <t>недељно</t>
  </si>
  <si>
    <t>годишње</t>
  </si>
  <si>
    <t>Т</t>
  </si>
  <si>
    <t>В</t>
  </si>
  <si>
    <t>Б</t>
  </si>
  <si>
    <t>Σ</t>
  </si>
  <si>
    <t>IV РАЗРЕД</t>
  </si>
  <si>
    <t>ПН</t>
  </si>
  <si>
    <t>УКУПНО</t>
  </si>
  <si>
    <t>Б: ИЗБОРНИ ПРЕДМЕТИ</t>
  </si>
  <si>
    <t>А2: ОБАВЕЗНИ СТРУЧНИ ПРЕДМЕТИ</t>
  </si>
  <si>
    <t>А1: ОБАВЕЗНИ ОПШТЕОБРАЗОВНИ ПРЕДМЕТИ</t>
  </si>
  <si>
    <t>Укупно А1+А2+Б</t>
  </si>
  <si>
    <t xml:space="preserve">Наставни план </t>
  </si>
  <si>
    <t xml:space="preserve">Укупно </t>
  </si>
  <si>
    <t>Б.</t>
  </si>
  <si>
    <t>Листа изборних предмета према програму образовног профила</t>
  </si>
  <si>
    <t>РАЗРЕД</t>
  </si>
  <si>
    <t>I</t>
  </si>
  <si>
    <t>II</t>
  </si>
  <si>
    <t>III</t>
  </si>
  <si>
    <t>IV</t>
  </si>
  <si>
    <t>Листа изборних предмета</t>
  </si>
  <si>
    <t>Стручни предмети</t>
  </si>
  <si>
    <t>Општеобразовни предмети</t>
  </si>
  <si>
    <t>Рб</t>
  </si>
  <si>
    <t>Час одељењског старешине</t>
  </si>
  <si>
    <t>Додатни рад*</t>
  </si>
  <si>
    <t>Допунски рад*</t>
  </si>
  <si>
    <t>Припремни рад*</t>
  </si>
  <si>
    <t>УКУПНО             часова</t>
  </si>
  <si>
    <t>I РАЗРЕД              часова</t>
  </si>
  <si>
    <t>II РАЗРЕД              часова</t>
  </si>
  <si>
    <t>III РАЗРЕД              часова</t>
  </si>
  <si>
    <t>IV РАЗРЕД              часова</t>
  </si>
  <si>
    <t>Остали обавезни облици образовно-васпитног рада током школске године</t>
  </si>
  <si>
    <t>*Ако се укаже потреба за овим облицима рада</t>
  </si>
  <si>
    <t>Факултативни облици образовно-васпитног рада током школске године</t>
  </si>
  <si>
    <t>Екскурзија</t>
  </si>
  <si>
    <t>Језик другог народа или националне мањине са елементима националне културе</t>
  </si>
  <si>
    <t>Други предмети*</t>
  </si>
  <si>
    <t>Стваралачке и слободне активности ученика (хор, секција и друго)</t>
  </si>
  <si>
    <t>Културна и јавна делатност школе</t>
  </si>
  <si>
    <t>Остваривање школског програма по недељама</t>
  </si>
  <si>
    <t>Разредно часовна настава</t>
  </si>
  <si>
    <t>Менторски рад (настава у блоку, пракса)</t>
  </si>
  <si>
    <t>Обавезне ваннаставне активности</t>
  </si>
  <si>
    <t>Матурски испит</t>
  </si>
  <si>
    <t>Укупно радних недеља</t>
  </si>
  <si>
    <t>Подела одељења у групе</t>
  </si>
  <si>
    <t>вежбе</t>
  </si>
  <si>
    <t>практична настава</t>
  </si>
  <si>
    <t>настава у блоку</t>
  </si>
  <si>
    <t>број ученика у групи -до</t>
  </si>
  <si>
    <t>годишњи фонд часова</t>
  </si>
  <si>
    <t>предмет/модул</t>
  </si>
  <si>
    <t>разред</t>
  </si>
  <si>
    <t xml:space="preserve"> Српски језик и књижевност</t>
  </si>
  <si>
    <t>1.1</t>
  </si>
  <si>
    <t>Српски језик као нематерњи језик</t>
  </si>
  <si>
    <t>__________ језик и књижевност</t>
  </si>
  <si>
    <t>Страни језик</t>
  </si>
  <si>
    <t>Физичко васпитање</t>
  </si>
  <si>
    <t>Математика</t>
  </si>
  <si>
    <t>Рачунарство и информатика</t>
  </si>
  <si>
    <t>Историја</t>
  </si>
  <si>
    <t>Уметност</t>
  </si>
  <si>
    <t>Географија</t>
  </si>
  <si>
    <t>Социологија са правима грађана</t>
  </si>
  <si>
    <t>Физика</t>
  </si>
  <si>
    <t>Хемија</t>
  </si>
  <si>
    <t>Биологија</t>
  </si>
  <si>
    <t>Социологија са правом грађана</t>
  </si>
  <si>
    <t>Етика</t>
  </si>
  <si>
    <t>Технологија образовног профила</t>
  </si>
  <si>
    <t>Графичко обликовање и писмо</t>
  </si>
  <si>
    <t>Основи графичке технике</t>
  </si>
  <si>
    <t>Технологија графичког материјала</t>
  </si>
  <si>
    <t>Мултимедијске технологије</t>
  </si>
  <si>
    <t>Основи новинарства</t>
  </si>
  <si>
    <t>Практична настава</t>
  </si>
  <si>
    <t>Предузетништво</t>
  </si>
  <si>
    <t>Естетика</t>
  </si>
  <si>
    <t>Основи електротехнике и електронике</t>
  </si>
  <si>
    <t>Комуникационе технологије</t>
  </si>
  <si>
    <t>Цртање и сликање</t>
  </si>
  <si>
    <t>Примењена оптика</t>
  </si>
  <si>
    <t>Организација графичке призводње</t>
  </si>
  <si>
    <t>Основи графичке припреме</t>
  </si>
  <si>
    <t>Основи графичке дораде</t>
  </si>
  <si>
    <t xml:space="preserve">Графичке машине </t>
  </si>
  <si>
    <t>Управљање бојом</t>
  </si>
  <si>
    <t>Грађанско васпитање / Верска настава</t>
  </si>
  <si>
    <t xml:space="preserve">Изборни предмети </t>
  </si>
  <si>
    <t>Основи штампе</t>
  </si>
  <si>
    <t xml:space="preserve">Графичка технологија </t>
  </si>
  <si>
    <t>Фотографија и филм</t>
  </si>
  <si>
    <t>Основи анимације</t>
  </si>
  <si>
    <t>Култура комуникација у медијима</t>
  </si>
  <si>
    <t>Основи графичке дорада</t>
  </si>
  <si>
    <t>Организација графичке производње</t>
  </si>
  <si>
    <t>Основи веб дизајна</t>
  </si>
  <si>
    <t>Графичке машине</t>
  </si>
  <si>
    <t>Основи дораде</t>
  </si>
  <si>
    <t xml:space="preserve">Основи графичке технике </t>
  </si>
  <si>
    <t>Безбедност и здравље на раду</t>
  </si>
  <si>
    <t xml:space="preserve">Предузетништво </t>
  </si>
  <si>
    <t>Психологија</t>
  </si>
  <si>
    <t>до 30</t>
  </si>
  <si>
    <t>до 120</t>
  </si>
  <si>
    <t>2 часа недељно</t>
  </si>
  <si>
    <t>1-2 часа недељно</t>
  </si>
  <si>
    <t>30-60 часова годишње</t>
  </si>
  <si>
    <t>15-30 часова годишње</t>
  </si>
  <si>
    <t>2 радна дана</t>
  </si>
  <si>
    <t>Графичка припрема за електронске медије</t>
  </si>
  <si>
    <t>ГРАФИЧАР ПРИПРЕМЕ,  ГРАФИЧАР ШТАМПЕ,  ГРАФИЧАР ДОРАДЕ</t>
  </si>
  <si>
    <t>до 5 дана</t>
  </si>
  <si>
    <t>Калкулација графичког производа</t>
  </si>
  <si>
    <t>Интернет маркетинг</t>
  </si>
  <si>
    <t xml:space="preserve"> Основи анимације</t>
  </si>
  <si>
    <t xml:space="preserve"> Грађанско васпитање / Верска настава</t>
  </si>
  <si>
    <t xml:space="preserve"> Изборни предмети </t>
  </si>
  <si>
    <t>Историја уметности са теоријом форме</t>
  </si>
  <si>
    <t>Основи припреме</t>
  </si>
  <si>
    <t>Наставни план ФОТОГРАФ</t>
  </si>
  <si>
    <t>Наставни план ТЕХНИЧАР ШТАМПЕ</t>
  </si>
  <si>
    <t>Наставни план ТЕХНИЧАР ГРАФИЧКЕ ДОРАДЕ</t>
  </si>
  <si>
    <t>Наставни план ТЕХНИЧАР ЗА МЕДИЈЕ</t>
  </si>
  <si>
    <t>Наставни план ТЕХНИЧАР ЗА ИНТЕРНЕТ ОБЛИКОВАЊЕ</t>
  </si>
  <si>
    <t>Музичка култура</t>
  </si>
  <si>
    <t>Ликовна култура</t>
  </si>
  <si>
    <t>Социологија</t>
  </si>
  <si>
    <t>Филозофија</t>
  </si>
  <si>
    <t>Електронско пословање</t>
  </si>
  <si>
    <t xml:space="preserve">Интернет програмирање </t>
  </si>
  <si>
    <t>Други страни језик</t>
  </si>
  <si>
    <t>Друштвене активности (ученички парламент, ученичке задруге)</t>
  </si>
  <si>
    <t>*Поред наведених предмета, школа може да организује, у складу са опредељењима ученика, факултативну наставу из предмета који су утврђени наставним плановима других образовних профила истог или другог подручја рада, наставним плановима гимназије или по програмима који су претходно донети.</t>
  </si>
  <si>
    <t>до 90</t>
  </si>
  <si>
    <t>Завршни испит</t>
  </si>
  <si>
    <t>Српски језик као нематерњи језик*</t>
  </si>
  <si>
    <t>__________ језик и књижевност*</t>
  </si>
  <si>
    <t xml:space="preserve">НАПОМЕНА: *За ученике који наставу слушају на матерњем језику националне мањине </t>
  </si>
  <si>
    <t>до 3 дана</t>
  </si>
  <si>
    <t>до 5 наставних дана</t>
  </si>
  <si>
    <t>до 5 наставних  дана</t>
  </si>
  <si>
    <t>до 5  наставних дана</t>
  </si>
  <si>
    <t>Практчна настава</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</si>
</sst>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Yes&quot;;&quot;Yes&quot;;&quot;No&quot;"/>
    <numFmt numFmtId="189" formatCode="&quot;True&quot;;&quot;True&quot;;&quot;False&quot;"/>
    <numFmt numFmtId="190" formatCode="&quot;On&quot;;&quot;On&quot;;&quot;Off&quot;"/>
    <numFmt numFmtId="191" formatCode="[$€-2]\ #,##0.00_);[Red]\([$€-2]\ #,##0.00\)"/>
    <numFmt numFmtId="192" formatCode="[$-81A]d\.\ mmmm\ yyyy"/>
  </numFmts>
  <fonts count="30">
    <font>
      <sz val="10"/>
      <name val="Arial"/>
      <family val="0"/>
    </font>
    <font>
      <sz val="10"/>
      <name val="Times New Roman"/>
      <family val="1"/>
    </font>
    <font>
      <sz val="8"/>
      <name val="Arial"/>
      <family val="0"/>
    </font>
    <font>
      <b/>
      <sz val="10"/>
      <name val="Times New Roman"/>
      <family val="1"/>
    </font>
    <font>
      <u val="single"/>
      <sz val="10"/>
      <color indexed="12"/>
      <name val="Arial"/>
      <family val="0"/>
    </font>
    <font>
      <u val="single"/>
      <sz val="10"/>
      <color indexed="36"/>
      <name val="Arial"/>
      <family val="0"/>
    </font>
    <font>
      <sz val="10"/>
      <color indexed="10"/>
      <name val="Times New Roman"/>
      <family val="1"/>
    </font>
    <font>
      <b/>
      <sz val="12"/>
      <name val="Times New Roman"/>
      <family val="1"/>
    </font>
    <font>
      <b/>
      <sz val="9"/>
      <name val="Times New Roman"/>
      <family val="1"/>
    </font>
    <font>
      <b/>
      <sz val="10"/>
      <color indexed="4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2"/>
      <color indexed="10"/>
      <name val="Times New Roman"/>
      <family val="1"/>
    </font>
    <font>
      <sz val="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8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color indexed="63"/>
      </left>
      <right style="thin"/>
      <top>
        <color indexed="63"/>
      </top>
      <bottom style="thin"/>
    </border>
    <border>
      <left style="thin"/>
      <right style="medium"/>
      <top>
        <color indexed="63"/>
      </top>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style="thin"/>
      <top>
        <color indexed="63"/>
      </top>
      <bottom>
        <color indexed="63"/>
      </bottom>
    </border>
    <border>
      <left style="thin"/>
      <right style="medium"/>
      <top style="medium"/>
      <bottom style="medium"/>
    </border>
    <border>
      <left style="medium"/>
      <right style="thin"/>
      <top>
        <color indexed="63"/>
      </top>
      <bottom style="medium"/>
    </border>
    <border>
      <left>
        <color indexed="63"/>
      </left>
      <right style="thin"/>
      <top style="medium"/>
      <bottom style="thin"/>
    </border>
    <border>
      <left style="medium"/>
      <right style="thin"/>
      <top style="thin"/>
      <bottom style="medium"/>
    </border>
    <border>
      <left>
        <color indexed="63"/>
      </left>
      <right style="thin"/>
      <top style="thin"/>
      <bottom style="medium"/>
    </border>
    <border>
      <left style="medium"/>
      <right>
        <color indexed="63"/>
      </right>
      <top style="medium"/>
      <bottom style="medium"/>
    </border>
    <border>
      <left>
        <color indexed="63"/>
      </left>
      <right style="thin"/>
      <top style="medium"/>
      <bottom>
        <color indexed="63"/>
      </botto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thin"/>
      <right style="thin"/>
      <top style="medium"/>
      <bottom style="thin"/>
    </border>
    <border>
      <left style="thin"/>
      <right style="thin"/>
      <top style="thin"/>
      <bottom style="medium"/>
    </border>
    <border>
      <left style="thin"/>
      <right>
        <color indexed="63"/>
      </right>
      <top>
        <color indexed="63"/>
      </top>
      <bottom style="medium"/>
    </border>
    <border>
      <left style="thin"/>
      <right style="thin"/>
      <top>
        <color indexed="63"/>
      </top>
      <bottom style="medium"/>
    </border>
    <border>
      <left style="medium"/>
      <right style="medium"/>
      <top style="thin"/>
      <bottom style="medium"/>
    </border>
    <border>
      <left style="medium"/>
      <right>
        <color indexed="63"/>
      </right>
      <top style="thin"/>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thin"/>
      <right style="medium"/>
      <top>
        <color indexed="63"/>
      </top>
      <bottom>
        <color indexed="63"/>
      </bottom>
    </border>
    <border>
      <left>
        <color indexed="63"/>
      </left>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style="medium"/>
      <top style="thin"/>
      <bottom>
        <color indexed="63"/>
      </bottom>
    </border>
    <border>
      <left>
        <color indexed="63"/>
      </left>
      <right>
        <color indexed="63"/>
      </right>
      <top style="thin"/>
      <bottom style="thin"/>
    </border>
    <border>
      <left>
        <color indexed="63"/>
      </left>
      <right style="medium"/>
      <top>
        <color indexed="63"/>
      </top>
      <bottom>
        <color indexed="63"/>
      </bottom>
    </border>
    <border>
      <left>
        <color indexed="63"/>
      </left>
      <right style="medium"/>
      <top style="medium"/>
      <bottom style="thin"/>
    </border>
    <border>
      <left style="thin"/>
      <right style="thin"/>
      <top>
        <color indexed="63"/>
      </top>
      <bottom>
        <color indexed="63"/>
      </bottom>
    </border>
    <border>
      <left style="medium"/>
      <right>
        <color indexed="63"/>
      </right>
      <top style="thin"/>
      <bottom>
        <color indexed="63"/>
      </bottom>
    </border>
    <border>
      <left>
        <color indexed="63"/>
      </left>
      <right style="medium"/>
      <top style="thin"/>
      <bottom style="medium"/>
    </border>
    <border>
      <left style="medium"/>
      <right>
        <color indexed="63"/>
      </right>
      <top style="medium"/>
      <bottom style="thin"/>
    </border>
    <border>
      <left style="medium"/>
      <right>
        <color indexed="63"/>
      </right>
      <top>
        <color indexed="63"/>
      </top>
      <bottom>
        <color indexed="63"/>
      </bottom>
    </border>
    <border>
      <left>
        <color indexed="63"/>
      </left>
      <right>
        <color indexed="63"/>
      </right>
      <top style="thin"/>
      <bottom style="medium"/>
    </border>
    <border>
      <left>
        <color indexed="63"/>
      </left>
      <right>
        <color indexed="63"/>
      </right>
      <top style="medium"/>
      <bottom style="thin"/>
    </border>
    <border>
      <left style="medium"/>
      <right style="medium"/>
      <top>
        <color indexed="63"/>
      </top>
      <bottom>
        <color indexed="63"/>
      </bottom>
    </border>
    <border>
      <left>
        <color indexed="63"/>
      </left>
      <right>
        <color indexed="63"/>
      </right>
      <top style="medium"/>
      <bottom>
        <color indexed="63"/>
      </bottom>
    </border>
    <border>
      <left>
        <color indexed="63"/>
      </left>
      <right style="thin"/>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543">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Alignment="1" applyProtection="1">
      <alignment/>
      <protection locked="0"/>
    </xf>
    <xf numFmtId="0" fontId="1" fillId="0" borderId="0" xfId="0" applyFont="1" applyBorder="1" applyAlignment="1" applyProtection="1">
      <alignment/>
      <protection locked="0"/>
    </xf>
    <xf numFmtId="0" fontId="1" fillId="0" borderId="0" xfId="0" applyFont="1" applyAlignment="1" applyProtection="1">
      <alignment horizontal="center"/>
      <protection locked="0"/>
    </xf>
    <xf numFmtId="10" fontId="3" fillId="0" borderId="0" xfId="0" applyNumberFormat="1" applyFont="1" applyAlignment="1">
      <alignment/>
    </xf>
    <xf numFmtId="0" fontId="1" fillId="0" borderId="0" xfId="0" applyFont="1" applyBorder="1" applyAlignment="1" applyProtection="1">
      <alignment horizontal="center"/>
      <protection locked="0"/>
    </xf>
    <xf numFmtId="0" fontId="3" fillId="0" borderId="10" xfId="0" applyFont="1" applyBorder="1" applyAlignment="1" applyProtection="1">
      <alignment horizontal="center"/>
      <protection/>
    </xf>
    <xf numFmtId="0" fontId="3" fillId="0" borderId="11"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3" xfId="0" applyFont="1" applyBorder="1" applyAlignment="1" applyProtection="1">
      <alignment horizontal="center"/>
      <protection/>
    </xf>
    <xf numFmtId="0" fontId="3" fillId="0" borderId="14" xfId="0" applyFont="1" applyBorder="1" applyAlignment="1" applyProtection="1">
      <alignment horizontal="center"/>
      <protection/>
    </xf>
    <xf numFmtId="0" fontId="3" fillId="8" borderId="15" xfId="0" applyFont="1" applyFill="1" applyBorder="1" applyAlignment="1" applyProtection="1">
      <alignment horizontal="center" shrinkToFit="1"/>
      <protection/>
    </xf>
    <xf numFmtId="0" fontId="3" fillId="8" borderId="16" xfId="0" applyFont="1" applyFill="1" applyBorder="1" applyAlignment="1" applyProtection="1">
      <alignment horizontal="center" shrinkToFit="1"/>
      <protection/>
    </xf>
    <xf numFmtId="0" fontId="3" fillId="8" borderId="17" xfId="0" applyFont="1" applyFill="1" applyBorder="1" applyAlignment="1" applyProtection="1">
      <alignment horizontal="center" shrinkToFit="1"/>
      <protection/>
    </xf>
    <xf numFmtId="0" fontId="3" fillId="8" borderId="18" xfId="0" applyFont="1" applyFill="1" applyBorder="1" applyAlignment="1" applyProtection="1">
      <alignment horizontal="center" shrinkToFit="1"/>
      <protection/>
    </xf>
    <xf numFmtId="0" fontId="3" fillId="8" borderId="19" xfId="0" applyFont="1" applyFill="1" applyBorder="1" applyAlignment="1" applyProtection="1">
      <alignment horizontal="center" shrinkToFit="1"/>
      <protection/>
    </xf>
    <xf numFmtId="0" fontId="3" fillId="8" borderId="20" xfId="0" applyFont="1" applyFill="1" applyBorder="1" applyAlignment="1" applyProtection="1">
      <alignment horizontal="center" shrinkToFit="1"/>
      <protection/>
    </xf>
    <xf numFmtId="0" fontId="3" fillId="8" borderId="21" xfId="0" applyFont="1" applyFill="1" applyBorder="1" applyAlignment="1" applyProtection="1">
      <alignment horizontal="center" shrinkToFit="1"/>
      <protection/>
    </xf>
    <xf numFmtId="0" fontId="1" fillId="0" borderId="22" xfId="0" applyFont="1" applyBorder="1" applyAlignment="1" applyProtection="1">
      <alignment horizontal="center" vertical="center" shrinkToFit="1"/>
      <protection locked="0"/>
    </xf>
    <xf numFmtId="0" fontId="1" fillId="0" borderId="23" xfId="0" applyFont="1" applyBorder="1" applyAlignment="1" applyProtection="1">
      <alignment horizontal="center" vertical="center" shrinkToFit="1"/>
      <protection locked="0"/>
    </xf>
    <xf numFmtId="0" fontId="1" fillId="0" borderId="24" xfId="0" applyFont="1" applyFill="1" applyBorder="1" applyAlignment="1" applyProtection="1">
      <alignment horizontal="center" vertical="center" shrinkToFit="1"/>
      <protection/>
    </xf>
    <xf numFmtId="0" fontId="1" fillId="0" borderId="22" xfId="0" applyFont="1" applyFill="1" applyBorder="1" applyAlignment="1" applyProtection="1">
      <alignment horizontal="center" vertical="center" shrinkToFit="1"/>
      <protection/>
    </xf>
    <xf numFmtId="0" fontId="1" fillId="0" borderId="25" xfId="0" applyFont="1" applyBorder="1" applyAlignment="1" applyProtection="1">
      <alignment horizontal="center"/>
      <protection locked="0"/>
    </xf>
    <xf numFmtId="0" fontId="1" fillId="0" borderId="26" xfId="0" applyFont="1" applyBorder="1" applyAlignment="1" applyProtection="1">
      <alignment horizontal="center" vertical="center" shrinkToFit="1"/>
      <protection locked="0"/>
    </xf>
    <xf numFmtId="0" fontId="1" fillId="0" borderId="27" xfId="0" applyFont="1" applyFill="1" applyBorder="1" applyAlignment="1" applyProtection="1">
      <alignment horizontal="center" vertical="center" shrinkToFit="1"/>
      <protection locked="0"/>
    </xf>
    <xf numFmtId="0" fontId="1" fillId="0" borderId="26" xfId="0" applyFont="1" applyFill="1" applyBorder="1" applyAlignment="1" applyProtection="1">
      <alignment horizontal="center" vertical="center" shrinkToFit="1"/>
      <protection/>
    </xf>
    <xf numFmtId="0" fontId="1" fillId="0" borderId="28" xfId="0" applyFont="1" applyBorder="1" applyAlignment="1" applyProtection="1">
      <alignment horizontal="center" vertical="center" shrinkToFit="1"/>
      <protection locked="0"/>
    </xf>
    <xf numFmtId="0" fontId="1" fillId="0" borderId="29" xfId="0" applyFont="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xf>
    <xf numFmtId="0" fontId="1" fillId="0" borderId="30"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protection/>
    </xf>
    <xf numFmtId="0" fontId="1" fillId="0" borderId="30" xfId="0" applyFont="1" applyFill="1" applyBorder="1" applyAlignment="1" applyProtection="1">
      <alignment horizontal="center" vertical="center" shrinkToFit="1"/>
      <protection/>
    </xf>
    <xf numFmtId="0" fontId="1" fillId="0" borderId="32" xfId="0" applyFont="1" applyBorder="1" applyAlignment="1" applyProtection="1">
      <alignment horizontal="center" vertical="center" shrinkToFit="1"/>
      <protection locked="0"/>
    </xf>
    <xf numFmtId="0" fontId="1" fillId="0" borderId="33" xfId="0" applyFont="1" applyFill="1" applyBorder="1" applyAlignment="1" applyProtection="1">
      <alignment horizontal="center" vertical="center" shrinkToFit="1"/>
      <protection locked="0"/>
    </xf>
    <xf numFmtId="0" fontId="1" fillId="0" borderId="34"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31" xfId="0" applyFont="1" applyFill="1" applyBorder="1" applyAlignment="1" applyProtection="1">
      <alignment horizontal="center" vertical="center" shrinkToFit="1"/>
      <protection/>
    </xf>
    <xf numFmtId="0" fontId="3" fillId="0" borderId="30" xfId="0" applyFont="1" applyFill="1" applyBorder="1" applyAlignment="1" applyProtection="1">
      <alignment horizontal="center"/>
      <protection/>
    </xf>
    <xf numFmtId="0" fontId="1" fillId="0" borderId="32" xfId="0" applyFont="1" applyFill="1" applyBorder="1" applyAlignment="1" applyProtection="1">
      <alignment horizontal="center" vertical="center" shrinkToFit="1"/>
      <protection locked="0"/>
    </xf>
    <xf numFmtId="0" fontId="1" fillId="0" borderId="35" xfId="0" applyFont="1" applyBorder="1" applyAlignment="1" applyProtection="1">
      <alignment horizontal="center" vertical="center" shrinkToFit="1"/>
      <protection locked="0"/>
    </xf>
    <xf numFmtId="0" fontId="1" fillId="0" borderId="36" xfId="0" applyFont="1" applyBorder="1" applyAlignment="1" applyProtection="1">
      <alignment horizontal="center" vertical="center" shrinkToFit="1"/>
      <protection locked="0"/>
    </xf>
    <xf numFmtId="0" fontId="1" fillId="0" borderId="37" xfId="0" applyFont="1" applyFill="1" applyBorder="1" applyAlignment="1" applyProtection="1">
      <alignment horizontal="center" vertical="center" shrinkToFit="1"/>
      <protection/>
    </xf>
    <xf numFmtId="0" fontId="1" fillId="0" borderId="35" xfId="0" applyFont="1" applyFill="1" applyBorder="1" applyAlignment="1" applyProtection="1">
      <alignment horizontal="center" vertical="center" shrinkToFit="1"/>
      <protection/>
    </xf>
    <xf numFmtId="0" fontId="1" fillId="0" borderId="38" xfId="0" applyFont="1" applyBorder="1" applyAlignment="1" applyProtection="1">
      <alignment horizontal="center"/>
      <protection locked="0"/>
    </xf>
    <xf numFmtId="0" fontId="1" fillId="0" borderId="37" xfId="0" applyFont="1" applyBorder="1" applyAlignment="1" applyProtection="1">
      <alignment horizontal="center" vertical="center" shrinkToFit="1"/>
      <protection locked="0"/>
    </xf>
    <xf numFmtId="0" fontId="1" fillId="0" borderId="39" xfId="0" applyFont="1" applyBorder="1" applyAlignment="1" applyProtection="1">
      <alignment horizontal="center" vertical="center" shrinkToFit="1"/>
      <protection locked="0"/>
    </xf>
    <xf numFmtId="0" fontId="1" fillId="0" borderId="40" xfId="0" applyFont="1" applyBorder="1" applyAlignment="1" applyProtection="1">
      <alignment horizontal="center"/>
      <protection locked="0"/>
    </xf>
    <xf numFmtId="0" fontId="1" fillId="0" borderId="41" xfId="0" applyFont="1" applyBorder="1" applyAlignment="1" applyProtection="1">
      <alignment horizontal="center" vertical="center" shrinkToFit="1"/>
      <protection locked="0"/>
    </xf>
    <xf numFmtId="0" fontId="1" fillId="0" borderId="36" xfId="0" applyFont="1" applyFill="1" applyBorder="1" applyAlignment="1" applyProtection="1">
      <alignment horizontal="center" vertical="center" shrinkToFit="1"/>
      <protection/>
    </xf>
    <xf numFmtId="0" fontId="1" fillId="0" borderId="31" xfId="0" applyFont="1" applyFill="1" applyBorder="1" applyAlignment="1" applyProtection="1">
      <alignment horizontal="center" vertical="center" shrinkToFit="1"/>
      <protection locked="0"/>
    </xf>
    <xf numFmtId="0" fontId="1" fillId="0" borderId="42" xfId="0" applyFont="1" applyFill="1" applyBorder="1" applyAlignment="1" applyProtection="1">
      <alignment horizontal="center" vertical="center" shrinkToFit="1"/>
      <protection/>
    </xf>
    <xf numFmtId="0" fontId="3" fillId="8" borderId="43" xfId="0" applyFont="1" applyFill="1" applyBorder="1" applyAlignment="1" applyProtection="1">
      <alignment horizontal="center" shrinkToFit="1"/>
      <protection/>
    </xf>
    <xf numFmtId="0" fontId="1" fillId="0" borderId="22" xfId="0" applyFont="1" applyBorder="1" applyAlignment="1" applyProtection="1">
      <alignment horizontal="center"/>
      <protection locked="0"/>
    </xf>
    <xf numFmtId="0" fontId="1" fillId="0" borderId="23" xfId="0" applyFont="1" applyBorder="1" applyAlignment="1" applyProtection="1">
      <alignment horizontal="center"/>
      <protection locked="0"/>
    </xf>
    <xf numFmtId="0" fontId="1" fillId="0" borderId="28" xfId="0" applyFont="1" applyFill="1" applyBorder="1" applyAlignment="1" applyProtection="1">
      <alignment horizontal="center" vertical="center" shrinkToFit="1"/>
      <protection/>
    </xf>
    <xf numFmtId="0" fontId="1" fillId="0" borderId="28"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1" fillId="0" borderId="34" xfId="0" applyFont="1" applyFill="1" applyBorder="1" applyAlignment="1" applyProtection="1">
      <alignment horizontal="center" vertical="center" shrinkToFit="1"/>
      <protection/>
    </xf>
    <xf numFmtId="0" fontId="1" fillId="0" borderId="41" xfId="0" applyFont="1" applyFill="1" applyBorder="1" applyAlignment="1" applyProtection="1">
      <alignment horizontal="center" vertical="center" shrinkToFit="1"/>
      <protection/>
    </xf>
    <xf numFmtId="0" fontId="1" fillId="0" borderId="41" xfId="0" applyFont="1" applyFill="1" applyBorder="1" applyAlignment="1" applyProtection="1">
      <alignment horizontal="center"/>
      <protection locked="0"/>
    </xf>
    <xf numFmtId="0" fontId="3" fillId="0" borderId="39" xfId="0" applyFont="1" applyBorder="1" applyAlignment="1" applyProtection="1">
      <alignment horizontal="center"/>
      <protection locked="0"/>
    </xf>
    <xf numFmtId="0" fontId="1" fillId="0" borderId="44" xfId="0" applyFont="1" applyFill="1" applyBorder="1" applyAlignment="1" applyProtection="1">
      <alignment horizontal="center" vertical="center" shrinkToFit="1"/>
      <protection/>
    </xf>
    <xf numFmtId="0" fontId="3" fillId="8" borderId="15" xfId="0" applyFont="1" applyFill="1" applyBorder="1" applyAlignment="1" applyProtection="1">
      <alignment horizontal="center" vertical="center" shrinkToFit="1"/>
      <protection locked="0"/>
    </xf>
    <xf numFmtId="0" fontId="3" fillId="8" borderId="16" xfId="0" applyFont="1" applyFill="1" applyBorder="1" applyAlignment="1" applyProtection="1">
      <alignment horizontal="center" vertical="center" shrinkToFit="1"/>
      <protection locked="0"/>
    </xf>
    <xf numFmtId="0" fontId="3" fillId="8" borderId="43" xfId="0" applyFont="1" applyFill="1" applyBorder="1" applyAlignment="1" applyProtection="1">
      <alignment horizontal="center" vertical="center" shrinkToFit="1"/>
      <protection locked="0"/>
    </xf>
    <xf numFmtId="0" fontId="3" fillId="8" borderId="18" xfId="0" applyFont="1" applyFill="1" applyBorder="1" applyAlignment="1" applyProtection="1">
      <alignment horizontal="center" vertical="center" shrinkToFit="1"/>
      <protection locked="0"/>
    </xf>
    <xf numFmtId="0" fontId="3" fillId="8" borderId="17" xfId="0" applyFont="1" applyFill="1" applyBorder="1" applyAlignment="1" applyProtection="1">
      <alignment horizontal="center" vertical="center" shrinkToFit="1"/>
      <protection locked="0"/>
    </xf>
    <xf numFmtId="0" fontId="3" fillId="8" borderId="15" xfId="0" applyFont="1" applyFill="1" applyBorder="1" applyAlignment="1" applyProtection="1">
      <alignment horizontal="center" vertical="center" shrinkToFit="1"/>
      <protection/>
    </xf>
    <xf numFmtId="0" fontId="3" fillId="8" borderId="16" xfId="0" applyFont="1" applyFill="1" applyBorder="1" applyAlignment="1" applyProtection="1">
      <alignment horizontal="center" vertical="center" shrinkToFit="1"/>
      <protection/>
    </xf>
    <xf numFmtId="0" fontId="3" fillId="8" borderId="17" xfId="0" applyFont="1" applyFill="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shrinkToFit="1"/>
      <protection locked="0"/>
    </xf>
    <xf numFmtId="0" fontId="1" fillId="0" borderId="35" xfId="0" applyFont="1" applyBorder="1" applyAlignment="1" applyProtection="1">
      <alignment horizontal="center"/>
      <protection locked="0"/>
    </xf>
    <xf numFmtId="0" fontId="1" fillId="0" borderId="45" xfId="0" applyFont="1" applyFill="1" applyBorder="1" applyAlignment="1" applyProtection="1">
      <alignment horizontal="center" vertical="center" shrinkToFit="1"/>
      <protection/>
    </xf>
    <xf numFmtId="0" fontId="1" fillId="0" borderId="46" xfId="0" applyFont="1" applyFill="1" applyBorder="1" applyAlignment="1" applyProtection="1">
      <alignment horizontal="center" vertical="center" shrinkToFit="1"/>
      <protection/>
    </xf>
    <xf numFmtId="0" fontId="1" fillId="0" borderId="47" xfId="0" applyFont="1" applyFill="1" applyBorder="1" applyAlignment="1" applyProtection="1">
      <alignment horizontal="center" vertical="center" shrinkToFit="1"/>
      <protection/>
    </xf>
    <xf numFmtId="0" fontId="3" fillId="0" borderId="15" xfId="0" applyFont="1" applyBorder="1" applyAlignment="1" applyProtection="1">
      <alignment horizontal="center"/>
      <protection/>
    </xf>
    <xf numFmtId="0" fontId="3" fillId="0" borderId="16" xfId="0" applyFont="1" applyBorder="1" applyAlignment="1" applyProtection="1">
      <alignment horizontal="center"/>
      <protection/>
    </xf>
    <xf numFmtId="0" fontId="3" fillId="0" borderId="43" xfId="0" applyFont="1" applyBorder="1" applyAlignment="1" applyProtection="1">
      <alignment horizontal="center"/>
      <protection/>
    </xf>
    <xf numFmtId="0" fontId="3" fillId="0" borderId="17" xfId="0" applyFont="1" applyBorder="1" applyAlignment="1" applyProtection="1">
      <alignment horizontal="center"/>
      <protection/>
    </xf>
    <xf numFmtId="0" fontId="3" fillId="8" borderId="18" xfId="0" applyFont="1" applyFill="1" applyBorder="1" applyAlignment="1" applyProtection="1">
      <alignment horizontal="center" vertical="center" shrinkToFit="1"/>
      <protection/>
    </xf>
    <xf numFmtId="0" fontId="3" fillId="8" borderId="48" xfId="0" applyFont="1" applyFill="1" applyBorder="1" applyAlignment="1" applyProtection="1">
      <alignment horizontal="center" shrinkToFit="1"/>
      <protection/>
    </xf>
    <xf numFmtId="0" fontId="3" fillId="0" borderId="49" xfId="0" applyFont="1" applyBorder="1" applyAlignment="1" applyProtection="1">
      <alignment horizontal="center"/>
      <protection/>
    </xf>
    <xf numFmtId="0" fontId="3" fillId="8" borderId="49" xfId="0" applyFont="1" applyFill="1" applyBorder="1" applyAlignment="1" applyProtection="1">
      <alignment horizontal="center" shrinkToFit="1"/>
      <protection/>
    </xf>
    <xf numFmtId="0" fontId="1" fillId="0" borderId="24" xfId="0" applyFont="1" applyBorder="1" applyAlignment="1" applyProtection="1">
      <alignment horizontal="center"/>
      <protection locked="0"/>
    </xf>
    <xf numFmtId="0" fontId="1" fillId="0" borderId="37" xfId="0" applyFont="1" applyBorder="1" applyAlignment="1" applyProtection="1">
      <alignment horizontal="center"/>
      <protection locked="0"/>
    </xf>
    <xf numFmtId="0" fontId="1" fillId="0" borderId="33" xfId="0" applyFont="1" applyBorder="1" applyAlignment="1" applyProtection="1">
      <alignment horizontal="center"/>
      <protection locked="0"/>
    </xf>
    <xf numFmtId="0" fontId="1" fillId="0" borderId="50" xfId="0" applyFont="1" applyBorder="1" applyAlignment="1" applyProtection="1">
      <alignment horizontal="center"/>
      <protection locked="0"/>
    </xf>
    <xf numFmtId="0" fontId="1" fillId="0" borderId="51" xfId="0" applyFont="1" applyFill="1" applyBorder="1" applyAlignment="1" applyProtection="1">
      <alignment horizontal="center" vertical="center" shrinkToFit="1"/>
      <protection/>
    </xf>
    <xf numFmtId="0" fontId="1" fillId="0" borderId="52" xfId="0" applyFont="1" applyFill="1" applyBorder="1" applyAlignment="1" applyProtection="1">
      <alignment horizontal="center" vertical="center" shrinkToFit="1"/>
      <protection/>
    </xf>
    <xf numFmtId="0" fontId="3" fillId="8" borderId="43" xfId="0" applyFont="1" applyFill="1" applyBorder="1" applyAlignment="1" applyProtection="1">
      <alignment horizontal="center"/>
      <protection locked="0"/>
    </xf>
    <xf numFmtId="0" fontId="1" fillId="0" borderId="39" xfId="0" applyFont="1" applyBorder="1" applyAlignment="1" applyProtection="1">
      <alignment horizontal="center"/>
      <protection locked="0"/>
    </xf>
    <xf numFmtId="0" fontId="1" fillId="0" borderId="31" xfId="0" applyFont="1" applyBorder="1" applyAlignment="1" applyProtection="1">
      <alignment horizontal="center"/>
      <protection locked="0"/>
    </xf>
    <xf numFmtId="0" fontId="1" fillId="0" borderId="52" xfId="0" applyFont="1" applyBorder="1" applyAlignment="1" applyProtection="1">
      <alignment horizontal="center"/>
      <protection locked="0"/>
    </xf>
    <xf numFmtId="0" fontId="1" fillId="0" borderId="36" xfId="0" applyFont="1" applyBorder="1" applyAlignment="1" applyProtection="1">
      <alignment horizontal="center"/>
      <protection locked="0"/>
    </xf>
    <xf numFmtId="0" fontId="3" fillId="0" borderId="51" xfId="0" applyFont="1" applyBorder="1" applyAlignment="1" applyProtection="1">
      <alignment horizontal="center"/>
      <protection locked="0"/>
    </xf>
    <xf numFmtId="0" fontId="3" fillId="0" borderId="52" xfId="0" applyFont="1" applyBorder="1" applyAlignment="1" applyProtection="1">
      <alignment horizontal="center"/>
      <protection locked="0"/>
    </xf>
    <xf numFmtId="0" fontId="3" fillId="0" borderId="32" xfId="0" applyFont="1" applyFill="1" applyBorder="1" applyAlignment="1" applyProtection="1">
      <alignment horizontal="center"/>
      <protection/>
    </xf>
    <xf numFmtId="0" fontId="3" fillId="8" borderId="13" xfId="0" applyFont="1" applyFill="1" applyBorder="1" applyAlignment="1" applyProtection="1">
      <alignment horizontal="center" shrinkToFit="1"/>
      <protection/>
    </xf>
    <xf numFmtId="0" fontId="1" fillId="0" borderId="51"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0" fontId="1" fillId="0" borderId="27" xfId="0" applyFont="1" applyBorder="1" applyAlignment="1" applyProtection="1">
      <alignment horizontal="center"/>
      <protection locked="0"/>
    </xf>
    <xf numFmtId="0" fontId="1" fillId="0" borderId="53" xfId="0" applyFont="1" applyBorder="1" applyAlignment="1" applyProtection="1">
      <alignment horizontal="center"/>
      <protection locked="0"/>
    </xf>
    <xf numFmtId="0" fontId="1" fillId="0" borderId="54" xfId="0" applyFont="1" applyBorder="1" applyAlignment="1" applyProtection="1">
      <alignment horizontal="center"/>
      <protection locked="0"/>
    </xf>
    <xf numFmtId="0" fontId="9" fillId="8" borderId="43" xfId="0" applyFont="1" applyFill="1" applyBorder="1" applyAlignment="1" applyProtection="1">
      <alignment horizontal="center" shrinkToFit="1"/>
      <protection/>
    </xf>
    <xf numFmtId="0" fontId="9" fillId="8" borderId="17" xfId="0" applyFont="1" applyFill="1" applyBorder="1" applyAlignment="1" applyProtection="1">
      <alignment horizontal="center" shrinkToFit="1"/>
      <protection/>
    </xf>
    <xf numFmtId="0" fontId="3" fillId="8" borderId="12" xfId="0" applyFont="1" applyFill="1" applyBorder="1" applyAlignment="1" applyProtection="1">
      <alignment horizontal="center" vertical="center" shrinkToFit="1"/>
      <protection/>
    </xf>
    <xf numFmtId="0" fontId="3" fillId="8" borderId="10" xfId="0" applyFont="1" applyFill="1" applyBorder="1" applyAlignment="1" applyProtection="1">
      <alignment horizontal="center" vertical="center" shrinkToFit="1"/>
      <protection/>
    </xf>
    <xf numFmtId="0" fontId="3" fillId="8" borderId="13" xfId="0" applyFont="1" applyFill="1" applyBorder="1" applyAlignment="1" applyProtection="1">
      <alignment horizontal="center" vertical="center" shrinkToFit="1"/>
      <protection/>
    </xf>
    <xf numFmtId="0" fontId="3" fillId="8" borderId="13" xfId="0" applyFont="1" applyFill="1" applyBorder="1" applyAlignment="1" applyProtection="1">
      <alignment horizontal="center"/>
      <protection locked="0"/>
    </xf>
    <xf numFmtId="0" fontId="3" fillId="8" borderId="55" xfId="0" applyFont="1" applyFill="1" applyBorder="1" applyAlignment="1" applyProtection="1">
      <alignment horizontal="center" shrinkToFit="1"/>
      <protection/>
    </xf>
    <xf numFmtId="0" fontId="3" fillId="8" borderId="56" xfId="0" applyFont="1" applyFill="1" applyBorder="1" applyAlignment="1" applyProtection="1">
      <alignment horizontal="center" shrinkToFit="1"/>
      <protection/>
    </xf>
    <xf numFmtId="0" fontId="3" fillId="8" borderId="44" xfId="0" applyFont="1" applyFill="1" applyBorder="1" applyAlignment="1" applyProtection="1">
      <alignment horizontal="center" shrinkToFit="1"/>
      <protection/>
    </xf>
    <xf numFmtId="0" fontId="3" fillId="8" borderId="19" xfId="0" applyFont="1" applyFill="1" applyBorder="1" applyAlignment="1" applyProtection="1">
      <alignment horizontal="center" vertical="center" shrinkToFit="1"/>
      <protection locked="0"/>
    </xf>
    <xf numFmtId="0" fontId="1" fillId="0" borderId="57" xfId="0" applyFont="1" applyBorder="1" applyAlignment="1" applyProtection="1">
      <alignment horizontal="left" vertical="center" shrinkToFit="1"/>
      <protection locked="0"/>
    </xf>
    <xf numFmtId="0" fontId="1" fillId="0" borderId="58" xfId="0" applyFont="1" applyBorder="1" applyAlignment="1">
      <alignment/>
    </xf>
    <xf numFmtId="0" fontId="3" fillId="0" borderId="59" xfId="0" applyFont="1" applyFill="1" applyBorder="1" applyAlignment="1" applyProtection="1">
      <alignment horizontal="center"/>
      <protection/>
    </xf>
    <xf numFmtId="0" fontId="3" fillId="24" borderId="60" xfId="0" applyFont="1" applyFill="1" applyBorder="1" applyAlignment="1" applyProtection="1">
      <alignment horizontal="center"/>
      <protection/>
    </xf>
    <xf numFmtId="0" fontId="3" fillId="24" borderId="61" xfId="0" applyFont="1" applyFill="1" applyBorder="1" applyAlignment="1" applyProtection="1">
      <alignment horizontal="center"/>
      <protection/>
    </xf>
    <xf numFmtId="0" fontId="3" fillId="8" borderId="10" xfId="0" applyFont="1" applyFill="1" applyBorder="1" applyAlignment="1" applyProtection="1">
      <alignment horizontal="center" shrinkToFit="1"/>
      <protection/>
    </xf>
    <xf numFmtId="0" fontId="3" fillId="24" borderId="40" xfId="0" applyFont="1" applyFill="1" applyBorder="1" applyAlignment="1" applyProtection="1">
      <alignment horizontal="center"/>
      <protection/>
    </xf>
    <xf numFmtId="0" fontId="3" fillId="8" borderId="19" xfId="0" applyFont="1" applyFill="1" applyBorder="1" applyAlignment="1" applyProtection="1">
      <alignment horizontal="center"/>
      <protection/>
    </xf>
    <xf numFmtId="0" fontId="3" fillId="0" borderId="26" xfId="0" applyFont="1" applyFill="1" applyBorder="1" applyAlignment="1" applyProtection="1">
      <alignment horizontal="center"/>
      <protection/>
    </xf>
    <xf numFmtId="0" fontId="3" fillId="0" borderId="53" xfId="0" applyFont="1" applyFill="1" applyBorder="1" applyAlignment="1" applyProtection="1">
      <alignment horizontal="center"/>
      <protection/>
    </xf>
    <xf numFmtId="0" fontId="3" fillId="0" borderId="27" xfId="0" applyFont="1" applyFill="1" applyBorder="1" applyAlignment="1" applyProtection="1">
      <alignment horizontal="center"/>
      <protection/>
    </xf>
    <xf numFmtId="0" fontId="3" fillId="0" borderId="33" xfId="0" applyFont="1" applyFill="1" applyBorder="1" applyAlignment="1" applyProtection="1">
      <alignment horizontal="center"/>
      <protection/>
    </xf>
    <xf numFmtId="0" fontId="3" fillId="0" borderId="27" xfId="0" applyFont="1" applyBorder="1" applyAlignment="1" applyProtection="1">
      <alignment horizontal="center"/>
      <protection/>
    </xf>
    <xf numFmtId="0" fontId="3" fillId="8" borderId="62" xfId="0" applyFont="1" applyFill="1" applyBorder="1" applyAlignment="1" applyProtection="1">
      <alignment horizontal="center"/>
      <protection/>
    </xf>
    <xf numFmtId="0" fontId="3" fillId="8" borderId="12" xfId="0" applyFont="1" applyFill="1" applyBorder="1" applyAlignment="1" applyProtection="1">
      <alignment horizontal="center" shrinkToFit="1"/>
      <protection/>
    </xf>
    <xf numFmtId="0" fontId="3" fillId="8" borderId="11" xfId="0" applyFont="1" applyFill="1" applyBorder="1" applyAlignment="1" applyProtection="1">
      <alignment horizontal="center" shrinkToFit="1"/>
      <protection/>
    </xf>
    <xf numFmtId="0" fontId="3" fillId="0" borderId="26" xfId="0" applyFont="1" applyBorder="1" applyAlignment="1" applyProtection="1">
      <alignment horizontal="center"/>
      <protection/>
    </xf>
    <xf numFmtId="0" fontId="3" fillId="0" borderId="53" xfId="0" applyFont="1" applyBorder="1" applyAlignment="1" applyProtection="1">
      <alignment horizontal="center"/>
      <protection/>
    </xf>
    <xf numFmtId="0" fontId="3" fillId="0" borderId="46" xfId="0" applyFont="1" applyBorder="1" applyAlignment="1" applyProtection="1">
      <alignment horizontal="center"/>
      <protection/>
    </xf>
    <xf numFmtId="0" fontId="3" fillId="0" borderId="54" xfId="0" applyFont="1" applyBorder="1" applyAlignment="1" applyProtection="1">
      <alignment horizontal="center"/>
      <protection/>
    </xf>
    <xf numFmtId="0" fontId="3" fillId="0" borderId="50" xfId="0" applyFont="1" applyBorder="1" applyAlignment="1" applyProtection="1">
      <alignment horizontal="center"/>
      <protection/>
    </xf>
    <xf numFmtId="0" fontId="6" fillId="0" borderId="32" xfId="0" applyFont="1" applyFill="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3" fillId="8" borderId="63" xfId="0" applyFont="1" applyFill="1" applyBorder="1" applyAlignment="1" applyProtection="1">
      <alignment horizontal="center"/>
      <protection/>
    </xf>
    <xf numFmtId="0" fontId="3" fillId="0" borderId="54" xfId="0" applyFont="1" applyFill="1" applyBorder="1" applyAlignment="1" applyProtection="1">
      <alignment horizontal="center"/>
      <protection/>
    </xf>
    <xf numFmtId="0" fontId="3" fillId="0" borderId="64" xfId="0" applyFont="1" applyFill="1" applyBorder="1" applyAlignment="1" applyProtection="1">
      <alignment horizontal="center"/>
      <protection/>
    </xf>
    <xf numFmtId="0" fontId="3" fillId="8" borderId="16" xfId="0" applyFont="1" applyFill="1" applyBorder="1" applyAlignment="1" applyProtection="1">
      <alignment horizontal="center"/>
      <protection/>
    </xf>
    <xf numFmtId="0" fontId="1" fillId="0" borderId="61" xfId="0" applyFont="1" applyBorder="1" applyAlignment="1">
      <alignment/>
    </xf>
    <xf numFmtId="0" fontId="1" fillId="0" borderId="25" xfId="0" applyFont="1" applyBorder="1" applyAlignment="1" applyProtection="1">
      <alignment/>
      <protection locked="0"/>
    </xf>
    <xf numFmtId="0" fontId="1" fillId="0" borderId="38" xfId="0" applyFont="1" applyBorder="1" applyAlignment="1" applyProtection="1">
      <alignment horizontal="left"/>
      <protection locked="0"/>
    </xf>
    <xf numFmtId="0" fontId="3" fillId="8" borderId="48" xfId="0" applyFont="1" applyFill="1" applyBorder="1" applyAlignment="1" applyProtection="1">
      <alignment horizontal="center"/>
      <protection/>
    </xf>
    <xf numFmtId="0" fontId="1" fillId="0" borderId="31" xfId="0" applyFont="1" applyBorder="1" applyAlignment="1" applyProtection="1">
      <alignment/>
      <protection locked="0"/>
    </xf>
    <xf numFmtId="0" fontId="1" fillId="0" borderId="65" xfId="0" applyFont="1" applyBorder="1" applyAlignment="1" applyProtection="1">
      <alignment horizontal="left" vertical="center" shrinkToFit="1"/>
      <protection locked="0"/>
    </xf>
    <xf numFmtId="0" fontId="1" fillId="0" borderId="66" xfId="0" applyFont="1" applyBorder="1" applyAlignment="1" applyProtection="1">
      <alignment horizontal="left" vertical="center" shrinkToFit="1"/>
      <protection locked="0"/>
    </xf>
    <xf numFmtId="0" fontId="1" fillId="0" borderId="67" xfId="0" applyFont="1" applyBorder="1" applyAlignment="1" applyProtection="1">
      <alignment horizontal="left" vertical="center" shrinkToFit="1"/>
      <protection locked="0"/>
    </xf>
    <xf numFmtId="0" fontId="27" fillId="0" borderId="0" xfId="0" applyFont="1" applyBorder="1" applyAlignment="1" applyProtection="1">
      <alignment/>
      <protection/>
    </xf>
    <xf numFmtId="0" fontId="6" fillId="0" borderId="30" xfId="0" applyFont="1" applyBorder="1" applyAlignment="1" applyProtection="1">
      <alignment horizontal="center" vertical="center" shrinkToFit="1"/>
      <protection locked="0"/>
    </xf>
    <xf numFmtId="0" fontId="1" fillId="0" borderId="27" xfId="0" applyFont="1" applyFill="1" applyBorder="1" applyAlignment="1" applyProtection="1">
      <alignment horizontal="center" vertical="center" shrinkToFit="1"/>
      <protection/>
    </xf>
    <xf numFmtId="0" fontId="1" fillId="0" borderId="33" xfId="0" applyFont="1" applyFill="1" applyBorder="1" applyAlignment="1" applyProtection="1">
      <alignment horizontal="center" vertical="center" shrinkToFit="1"/>
      <protection/>
    </xf>
    <xf numFmtId="0" fontId="6" fillId="0" borderId="33" xfId="0" applyFont="1" applyFill="1" applyBorder="1" applyAlignment="1" applyProtection="1">
      <alignment horizontal="center" vertical="center" shrinkToFit="1"/>
      <protection/>
    </xf>
    <xf numFmtId="0" fontId="1" fillId="0" borderId="50" xfId="0" applyFont="1" applyFill="1" applyBorder="1" applyAlignment="1" applyProtection="1">
      <alignment horizontal="center" vertical="center" shrinkToFit="1"/>
      <protection/>
    </xf>
    <xf numFmtId="0" fontId="1" fillId="0" borderId="68" xfId="0" applyFont="1" applyBorder="1" applyAlignment="1">
      <alignment/>
    </xf>
    <xf numFmtId="0" fontId="1" fillId="0" borderId="36" xfId="0" applyFont="1" applyBorder="1" applyAlignment="1" applyProtection="1">
      <alignment/>
      <protection locked="0"/>
    </xf>
    <xf numFmtId="0" fontId="1" fillId="0" borderId="69" xfId="0" applyFont="1" applyBorder="1" applyAlignment="1" applyProtection="1">
      <alignment horizontal="left" vertical="center" shrinkToFit="1"/>
      <protection locked="0"/>
    </xf>
    <xf numFmtId="0" fontId="1" fillId="0" borderId="39" xfId="0" applyFont="1" applyFill="1" applyBorder="1" applyAlignment="1" applyProtection="1">
      <alignment horizontal="center" vertical="center" shrinkToFit="1"/>
      <protection/>
    </xf>
    <xf numFmtId="0" fontId="3" fillId="0" borderId="0" xfId="0" applyFont="1" applyAlignment="1">
      <alignment/>
    </xf>
    <xf numFmtId="0" fontId="1" fillId="0" borderId="32" xfId="0" applyFont="1" applyBorder="1" applyAlignment="1">
      <alignment/>
    </xf>
    <xf numFmtId="0" fontId="1" fillId="0" borderId="46" xfId="0" applyFont="1" applyBorder="1" applyAlignment="1">
      <alignment/>
    </xf>
    <xf numFmtId="0" fontId="1" fillId="20" borderId="26" xfId="0" applyFont="1" applyFill="1" applyBorder="1" applyAlignment="1">
      <alignment/>
    </xf>
    <xf numFmtId="0" fontId="1" fillId="20" borderId="46" xfId="0" applyFont="1" applyFill="1" applyBorder="1" applyAlignment="1">
      <alignment/>
    </xf>
    <xf numFmtId="0" fontId="3" fillId="0" borderId="0" xfId="0" applyFont="1" applyAlignment="1">
      <alignment/>
    </xf>
    <xf numFmtId="0" fontId="1" fillId="0" borderId="24" xfId="0" applyFont="1" applyBorder="1" applyAlignment="1">
      <alignment/>
    </xf>
    <xf numFmtId="0" fontId="3" fillId="0" borderId="46" xfId="0" applyFont="1" applyFill="1" applyBorder="1" applyAlignment="1" applyProtection="1">
      <alignment horizontal="center"/>
      <protection/>
    </xf>
    <xf numFmtId="0" fontId="3" fillId="0" borderId="50" xfId="0" applyFont="1" applyFill="1" applyBorder="1" applyAlignment="1" applyProtection="1">
      <alignment horizontal="center"/>
      <protection/>
    </xf>
    <xf numFmtId="0" fontId="3" fillId="8" borderId="43" xfId="0" applyFont="1" applyFill="1" applyBorder="1" applyAlignment="1" applyProtection="1">
      <alignment horizontal="center"/>
      <protection/>
    </xf>
    <xf numFmtId="0" fontId="1" fillId="0" borderId="0" xfId="0" applyFont="1" applyFill="1" applyBorder="1" applyAlignment="1" applyProtection="1">
      <alignment shrinkToFit="1"/>
      <protection/>
    </xf>
    <xf numFmtId="0" fontId="1" fillId="0" borderId="0" xfId="0" applyFont="1" applyBorder="1" applyAlignment="1">
      <alignment/>
    </xf>
    <xf numFmtId="0" fontId="1" fillId="0" borderId="0" xfId="0" applyFont="1" applyBorder="1" applyAlignment="1">
      <alignment wrapText="1"/>
    </xf>
    <xf numFmtId="0" fontId="1" fillId="0" borderId="65" xfId="0" applyFont="1" applyBorder="1" applyAlignment="1" applyProtection="1">
      <alignment horizontal="center"/>
      <protection locked="0"/>
    </xf>
    <xf numFmtId="49" fontId="1" fillId="0" borderId="67" xfId="0" applyNumberFormat="1" applyFont="1" applyBorder="1" applyAlignment="1" applyProtection="1">
      <alignment horizontal="center"/>
      <protection locked="0"/>
    </xf>
    <xf numFmtId="0" fontId="1" fillId="0" borderId="67" xfId="0" applyFont="1" applyBorder="1" applyAlignment="1" applyProtection="1">
      <alignment horizontal="center"/>
      <protection locked="0"/>
    </xf>
    <xf numFmtId="0" fontId="1" fillId="0" borderId="57" xfId="0" applyFont="1" applyBorder="1" applyAlignment="1" applyProtection="1">
      <alignment horizontal="center"/>
      <protection locked="0"/>
    </xf>
    <xf numFmtId="0" fontId="1" fillId="0" borderId="30" xfId="0" applyFont="1" applyBorder="1" applyAlignment="1">
      <alignment horizontal="center"/>
    </xf>
    <xf numFmtId="0" fontId="1" fillId="0" borderId="33" xfId="0" applyFont="1" applyBorder="1" applyAlignment="1">
      <alignment horizontal="center"/>
    </xf>
    <xf numFmtId="0" fontId="3" fillId="0" borderId="25" xfId="0" applyFont="1" applyFill="1" applyBorder="1" applyAlignment="1" applyProtection="1">
      <alignment horizontal="center"/>
      <protection/>
    </xf>
    <xf numFmtId="0" fontId="3" fillId="0" borderId="23" xfId="0" applyFont="1" applyFill="1" applyBorder="1" applyAlignment="1" applyProtection="1">
      <alignment horizontal="center"/>
      <protection/>
    </xf>
    <xf numFmtId="0" fontId="3" fillId="24" borderId="66" xfId="0" applyFont="1" applyFill="1" applyBorder="1" applyAlignment="1" applyProtection="1">
      <alignment horizontal="center"/>
      <protection/>
    </xf>
    <xf numFmtId="0" fontId="1" fillId="0" borderId="40" xfId="0" applyFont="1" applyBorder="1" applyAlignment="1">
      <alignment/>
    </xf>
    <xf numFmtId="0" fontId="3" fillId="0" borderId="70" xfId="0" applyFont="1" applyFill="1" applyBorder="1" applyAlignment="1" applyProtection="1">
      <alignment horizontal="center"/>
      <protection/>
    </xf>
    <xf numFmtId="0" fontId="3" fillId="0" borderId="34" xfId="0" applyFont="1" applyFill="1" applyBorder="1" applyAlignment="1" applyProtection="1">
      <alignment horizontal="center"/>
      <protection/>
    </xf>
    <xf numFmtId="0" fontId="3" fillId="0" borderId="31" xfId="0" applyFont="1" applyFill="1" applyBorder="1" applyAlignment="1" applyProtection="1">
      <alignment horizontal="center"/>
      <protection/>
    </xf>
    <xf numFmtId="0" fontId="3" fillId="24" borderId="67" xfId="0" applyFont="1" applyFill="1" applyBorder="1" applyAlignment="1" applyProtection="1">
      <alignment horizontal="center"/>
      <protection/>
    </xf>
    <xf numFmtId="0" fontId="1" fillId="0" borderId="40" xfId="0" applyFont="1" applyBorder="1" applyAlignment="1">
      <alignment horizontal="left"/>
    </xf>
    <xf numFmtId="0" fontId="3" fillId="0" borderId="38" xfId="0" applyFont="1" applyFill="1" applyBorder="1" applyAlignment="1" applyProtection="1">
      <alignment horizontal="center"/>
      <protection/>
    </xf>
    <xf numFmtId="0" fontId="3" fillId="0" borderId="36" xfId="0" applyFont="1" applyFill="1" applyBorder="1" applyAlignment="1" applyProtection="1">
      <alignment horizontal="center"/>
      <protection/>
    </xf>
    <xf numFmtId="0" fontId="3" fillId="24" borderId="69" xfId="0" applyFont="1" applyFill="1" applyBorder="1" applyAlignment="1" applyProtection="1">
      <alignment horizontal="center"/>
      <protection/>
    </xf>
    <xf numFmtId="0" fontId="1" fillId="0" borderId="30" xfId="0" applyFont="1" applyBorder="1" applyAlignment="1">
      <alignment/>
    </xf>
    <xf numFmtId="0" fontId="1" fillId="0" borderId="34" xfId="0" applyFont="1" applyBorder="1" applyAlignment="1">
      <alignment horizontal="left"/>
    </xf>
    <xf numFmtId="0" fontId="1" fillId="0" borderId="34" xfId="0" applyFont="1" applyBorder="1" applyAlignment="1">
      <alignment/>
    </xf>
    <xf numFmtId="0" fontId="1" fillId="0" borderId="34" xfId="0" applyFont="1" applyBorder="1" applyAlignment="1">
      <alignment horizontal="center"/>
    </xf>
    <xf numFmtId="0" fontId="1" fillId="0" borderId="65" xfId="0" applyFont="1" applyBorder="1" applyAlignment="1">
      <alignment horizontal="left"/>
    </xf>
    <xf numFmtId="0" fontId="1" fillId="0" borderId="67" xfId="0" applyFont="1" applyBorder="1" applyAlignment="1">
      <alignment/>
    </xf>
    <xf numFmtId="0" fontId="1" fillId="0" borderId="27"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 fillId="0" borderId="71" xfId="0" applyFont="1" applyFill="1" applyBorder="1" applyAlignment="1">
      <alignment/>
    </xf>
    <xf numFmtId="0" fontId="28" fillId="0" borderId="0" xfId="0" applyFont="1" applyAlignment="1" applyProtection="1">
      <alignment/>
      <protection locked="0"/>
    </xf>
    <xf numFmtId="0" fontId="1" fillId="0" borderId="26" xfId="0" applyFont="1" applyBorder="1" applyAlignment="1">
      <alignment/>
    </xf>
    <xf numFmtId="0" fontId="1" fillId="0" borderId="72" xfId="0" applyFont="1" applyBorder="1" applyAlignment="1">
      <alignment/>
    </xf>
    <xf numFmtId="0" fontId="1" fillId="0" borderId="70" xfId="0" applyFont="1" applyBorder="1" applyAlignment="1">
      <alignment/>
    </xf>
    <xf numFmtId="0" fontId="1" fillId="0" borderId="42" xfId="0" applyFont="1" applyBorder="1" applyAlignment="1">
      <alignment/>
    </xf>
    <xf numFmtId="0" fontId="1" fillId="0" borderId="72" xfId="0" applyFont="1" applyBorder="1" applyAlignment="1">
      <alignment horizontal="left"/>
    </xf>
    <xf numFmtId="0" fontId="3" fillId="24" borderId="65" xfId="0" applyFont="1" applyFill="1" applyBorder="1" applyAlignment="1" applyProtection="1">
      <alignment horizontal="center"/>
      <protection/>
    </xf>
    <xf numFmtId="0" fontId="3" fillId="0" borderId="51" xfId="0" applyFont="1" applyFill="1" applyBorder="1" applyAlignment="1" applyProtection="1">
      <alignment horizontal="center"/>
      <protection/>
    </xf>
    <xf numFmtId="0" fontId="3" fillId="0" borderId="58" xfId="0" applyFont="1" applyBorder="1" applyAlignment="1" applyProtection="1">
      <alignment horizontal="center"/>
      <protection/>
    </xf>
    <xf numFmtId="0" fontId="3" fillId="0" borderId="73" xfId="0" applyFont="1" applyFill="1" applyBorder="1" applyAlignment="1" applyProtection="1">
      <alignment horizontal="center" shrinkToFit="1"/>
      <protection/>
    </xf>
    <xf numFmtId="0" fontId="3" fillId="0" borderId="30" xfId="0" applyFont="1" applyFill="1" applyBorder="1" applyAlignment="1" applyProtection="1">
      <alignment horizontal="center" shrinkToFit="1"/>
      <protection/>
    </xf>
    <xf numFmtId="0" fontId="1" fillId="0" borderId="38" xfId="0" applyFont="1" applyBorder="1" applyAlignment="1">
      <alignment/>
    </xf>
    <xf numFmtId="0" fontId="1" fillId="0" borderId="61" xfId="0" applyFont="1" applyBorder="1" applyAlignment="1" applyProtection="1">
      <alignment horizontal="left" vertical="center" shrinkToFit="1"/>
      <protection locked="0"/>
    </xf>
    <xf numFmtId="0" fontId="3" fillId="8" borderId="42" xfId="0" applyFont="1" applyFill="1" applyBorder="1" applyAlignment="1" applyProtection="1">
      <alignment horizontal="center" shrinkToFit="1"/>
      <protection/>
    </xf>
    <xf numFmtId="0" fontId="1" fillId="0" borderId="68" xfId="0" applyFont="1" applyBorder="1" applyAlignment="1" applyProtection="1">
      <alignment/>
      <protection locked="0"/>
    </xf>
    <xf numFmtId="0" fontId="1" fillId="0" borderId="74" xfId="0" applyFont="1" applyBorder="1" applyAlignment="1" applyProtection="1">
      <alignment/>
      <protection locked="0"/>
    </xf>
    <xf numFmtId="0" fontId="3" fillId="24" borderId="75" xfId="0" applyFont="1" applyFill="1" applyBorder="1" applyAlignment="1" applyProtection="1">
      <alignment horizontal="center"/>
      <protection/>
    </xf>
    <xf numFmtId="0" fontId="3" fillId="0" borderId="76" xfId="0" applyFont="1" applyBorder="1" applyAlignment="1" applyProtection="1">
      <alignment horizontal="center"/>
      <protection/>
    </xf>
    <xf numFmtId="0" fontId="3" fillId="8" borderId="77" xfId="0" applyFont="1" applyFill="1" applyBorder="1" applyAlignment="1" applyProtection="1">
      <alignment horizontal="center" shrinkToFit="1"/>
      <protection/>
    </xf>
    <xf numFmtId="0" fontId="3" fillId="0" borderId="51" xfId="0" applyFont="1" applyBorder="1" applyAlignment="1" applyProtection="1">
      <alignment horizontal="center"/>
      <protection/>
    </xf>
    <xf numFmtId="0" fontId="3" fillId="24" borderId="57" xfId="0" applyFont="1" applyFill="1" applyBorder="1" applyAlignment="1" applyProtection="1">
      <alignment horizontal="center"/>
      <protection/>
    </xf>
    <xf numFmtId="0" fontId="3" fillId="8" borderId="0" xfId="0" applyFont="1" applyFill="1" applyBorder="1" applyAlignment="1" applyProtection="1">
      <alignment horizontal="center" shrinkToFit="1"/>
      <protection/>
    </xf>
    <xf numFmtId="0" fontId="3" fillId="0" borderId="78" xfId="0" applyFont="1" applyBorder="1" applyAlignment="1" applyProtection="1">
      <alignment horizontal="center"/>
      <protection/>
    </xf>
    <xf numFmtId="0" fontId="3" fillId="0" borderId="76" xfId="0" applyFont="1" applyFill="1" applyBorder="1" applyAlignment="1" applyProtection="1">
      <alignment horizontal="center"/>
      <protection/>
    </xf>
    <xf numFmtId="0" fontId="1" fillId="0" borderId="68" xfId="0" applyFont="1" applyBorder="1" applyAlignment="1" applyProtection="1">
      <alignment horizontal="left" vertical="center" shrinkToFit="1"/>
      <protection locked="0"/>
    </xf>
    <xf numFmtId="0" fontId="3" fillId="24" borderId="72" xfId="0" applyFont="1" applyFill="1" applyBorder="1" applyAlignment="1" applyProtection="1">
      <alignment horizontal="center"/>
      <protection/>
    </xf>
    <xf numFmtId="0" fontId="3" fillId="8" borderId="10" xfId="0" applyFont="1" applyFill="1" applyBorder="1" applyAlignment="1" applyProtection="1">
      <alignment horizontal="center"/>
      <protection/>
    </xf>
    <xf numFmtId="0" fontId="3" fillId="8" borderId="73" xfId="0" applyFont="1" applyFill="1" applyBorder="1" applyAlignment="1" applyProtection="1">
      <alignment horizontal="center" shrinkToFit="1"/>
      <protection/>
    </xf>
    <xf numFmtId="0" fontId="3" fillId="8" borderId="11" xfId="0" applyFont="1" applyFill="1" applyBorder="1" applyAlignment="1" applyProtection="1">
      <alignment horizontal="center"/>
      <protection/>
    </xf>
    <xf numFmtId="0" fontId="3" fillId="8" borderId="63" xfId="0" applyFont="1" applyFill="1" applyBorder="1" applyAlignment="1" applyProtection="1">
      <alignment horizontal="center" shrinkToFit="1"/>
      <protection/>
    </xf>
    <xf numFmtId="0" fontId="7" fillId="0" borderId="0" xfId="0" applyFont="1" applyAlignment="1">
      <alignment horizontal="right"/>
    </xf>
    <xf numFmtId="0" fontId="7" fillId="0" borderId="0" xfId="0" applyFont="1" applyAlignment="1" applyProtection="1">
      <alignment/>
      <protection locked="0"/>
    </xf>
    <xf numFmtId="0" fontId="1" fillId="0" borderId="65" xfId="0" applyFont="1" applyBorder="1" applyAlignment="1" applyProtection="1">
      <alignment horizontal="center"/>
      <protection locked="0"/>
    </xf>
    <xf numFmtId="0" fontId="1" fillId="0" borderId="76" xfId="0" applyFont="1" applyBorder="1" applyAlignment="1">
      <alignment/>
    </xf>
    <xf numFmtId="0" fontId="29" fillId="0" borderId="26" xfId="0" applyFont="1" applyFill="1" applyBorder="1" applyAlignment="1">
      <alignment/>
    </xf>
    <xf numFmtId="0" fontId="29" fillId="0" borderId="53" xfId="0" applyFont="1" applyFill="1" applyBorder="1" applyAlignment="1">
      <alignment/>
    </xf>
    <xf numFmtId="0" fontId="29" fillId="0" borderId="27" xfId="0" applyFont="1" applyFill="1" applyBorder="1" applyAlignment="1">
      <alignment/>
    </xf>
    <xf numFmtId="0" fontId="1" fillId="0" borderId="67" xfId="0" applyFont="1" applyBorder="1" applyAlignment="1" applyProtection="1">
      <alignment horizontal="center"/>
      <protection locked="0"/>
    </xf>
    <xf numFmtId="0" fontId="1" fillId="0" borderId="68" xfId="0" applyFont="1" applyBorder="1" applyAlignment="1">
      <alignment/>
    </xf>
    <xf numFmtId="0" fontId="29" fillId="0" borderId="32" xfId="0" applyFont="1" applyFill="1" applyBorder="1" applyAlignment="1">
      <alignment/>
    </xf>
    <xf numFmtId="0" fontId="29" fillId="0" borderId="30" xfId="0" applyFont="1" applyFill="1" applyBorder="1" applyAlignment="1">
      <alignment/>
    </xf>
    <xf numFmtId="0" fontId="29" fillId="0" borderId="33" xfId="0" applyFont="1" applyFill="1" applyBorder="1" applyAlignment="1">
      <alignment/>
    </xf>
    <xf numFmtId="0" fontId="1" fillId="0" borderId="57" xfId="0" applyFont="1" applyBorder="1" applyAlignment="1" applyProtection="1">
      <alignment horizontal="center"/>
      <protection locked="0"/>
    </xf>
    <xf numFmtId="0" fontId="1" fillId="0" borderId="58" xfId="0" applyFont="1" applyBorder="1" applyAlignment="1">
      <alignment/>
    </xf>
    <xf numFmtId="0" fontId="29" fillId="0" borderId="46" xfId="0" applyFont="1" applyFill="1" applyBorder="1" applyAlignment="1">
      <alignment/>
    </xf>
    <xf numFmtId="0" fontId="29" fillId="0" borderId="54" xfId="0" applyFont="1" applyFill="1" applyBorder="1" applyAlignment="1">
      <alignment/>
    </xf>
    <xf numFmtId="0" fontId="29" fillId="0" borderId="50" xfId="0" applyFont="1" applyFill="1" applyBorder="1" applyAlignment="1">
      <alignment/>
    </xf>
    <xf numFmtId="0" fontId="1" fillId="0" borderId="0" xfId="0" applyFont="1" applyBorder="1" applyAlignment="1" applyProtection="1">
      <alignment horizontal="center"/>
      <protection locked="0"/>
    </xf>
    <xf numFmtId="0" fontId="1" fillId="0" borderId="0" xfId="0" applyFont="1" applyBorder="1" applyAlignment="1">
      <alignment/>
    </xf>
    <xf numFmtId="0" fontId="29" fillId="0" borderId="0" xfId="0" applyFont="1" applyFill="1" applyBorder="1" applyAlignment="1">
      <alignment/>
    </xf>
    <xf numFmtId="0" fontId="1" fillId="0" borderId="76" xfId="0" applyFont="1" applyBorder="1" applyAlignment="1">
      <alignment vertical="center"/>
    </xf>
    <xf numFmtId="0" fontId="1" fillId="0" borderId="26"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68" xfId="0" applyFont="1" applyBorder="1" applyAlignment="1">
      <alignment vertical="center"/>
    </xf>
    <xf numFmtId="0" fontId="1" fillId="0" borderId="32"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58" xfId="0" applyFont="1" applyBorder="1" applyAlignment="1">
      <alignment vertical="center"/>
    </xf>
    <xf numFmtId="0" fontId="1" fillId="0" borderId="46" xfId="0" applyFont="1" applyFill="1" applyBorder="1" applyAlignment="1">
      <alignment horizontal="center" vertical="center"/>
    </xf>
    <xf numFmtId="0" fontId="1" fillId="0" borderId="54" xfId="0" applyFont="1" applyFill="1" applyBorder="1" applyAlignment="1">
      <alignment horizontal="center" vertical="center"/>
    </xf>
    <xf numFmtId="0" fontId="3" fillId="0" borderId="77" xfId="0" applyFont="1" applyFill="1" applyBorder="1" applyAlignment="1" applyProtection="1">
      <alignment horizontal="center"/>
      <protection/>
    </xf>
    <xf numFmtId="0" fontId="3" fillId="0" borderId="35" xfId="0" applyFont="1" applyFill="1" applyBorder="1" applyAlignment="1" applyProtection="1">
      <alignment horizontal="center"/>
      <protection/>
    </xf>
    <xf numFmtId="0" fontId="3" fillId="0" borderId="39" xfId="0" applyFont="1" applyFill="1" applyBorder="1" applyAlignment="1" applyProtection="1">
      <alignment horizontal="center"/>
      <protection/>
    </xf>
    <xf numFmtId="0" fontId="1" fillId="0" borderId="26" xfId="0" applyFont="1" applyBorder="1" applyAlignment="1">
      <alignment horizontal="center"/>
    </xf>
    <xf numFmtId="0" fontId="1" fillId="0" borderId="53" xfId="0" applyFont="1" applyBorder="1" applyAlignment="1">
      <alignment horizontal="center"/>
    </xf>
    <xf numFmtId="0" fontId="1" fillId="0" borderId="79" xfId="0" applyFont="1" applyBorder="1" applyAlignment="1">
      <alignment horizontal="center"/>
    </xf>
    <xf numFmtId="0" fontId="1" fillId="0" borderId="26" xfId="0" applyFont="1" applyFill="1" applyBorder="1" applyAlignment="1" applyProtection="1">
      <alignment horizontal="center" vertical="center" shrinkToFit="1"/>
      <protection/>
    </xf>
    <xf numFmtId="0" fontId="1" fillId="0" borderId="53" xfId="0" applyFont="1" applyFill="1" applyBorder="1" applyAlignment="1" applyProtection="1">
      <alignment horizontal="center" vertical="center" shrinkToFit="1"/>
      <protection/>
    </xf>
    <xf numFmtId="0" fontId="1" fillId="0" borderId="27" xfId="0" applyFont="1" applyBorder="1" applyAlignment="1" applyProtection="1">
      <alignment horizontal="center"/>
      <protection locked="0"/>
    </xf>
    <xf numFmtId="0" fontId="1" fillId="0" borderId="45" xfId="0" applyFont="1" applyBorder="1" applyAlignment="1">
      <alignment horizontal="center"/>
    </xf>
    <xf numFmtId="0" fontId="1" fillId="0" borderId="72" xfId="0" applyFont="1" applyBorder="1" applyAlignment="1">
      <alignment horizontal="center"/>
    </xf>
    <xf numFmtId="0" fontId="1" fillId="0" borderId="24" xfId="0" applyFont="1" applyFill="1" applyBorder="1" applyAlignment="1" applyProtection="1">
      <alignment horizontal="center" vertical="center" shrinkToFit="1"/>
      <protection/>
    </xf>
    <xf numFmtId="0" fontId="1" fillId="0" borderId="22" xfId="0" applyFont="1" applyFill="1" applyBorder="1" applyAlignment="1" applyProtection="1">
      <alignment horizontal="center" vertical="center" shrinkToFit="1"/>
      <protection/>
    </xf>
    <xf numFmtId="0" fontId="1" fillId="0" borderId="72" xfId="0" applyFont="1" applyFill="1" applyBorder="1" applyAlignment="1">
      <alignment horizontal="center"/>
    </xf>
    <xf numFmtId="0" fontId="1" fillId="0" borderId="28" xfId="0" applyFont="1" applyFill="1" applyBorder="1" applyAlignment="1" applyProtection="1">
      <alignment horizontal="center" vertical="center" shrinkToFit="1"/>
      <protection/>
    </xf>
    <xf numFmtId="0" fontId="1" fillId="0" borderId="23" xfId="0" applyFont="1" applyFill="1" applyBorder="1" applyAlignment="1" applyProtection="1">
      <alignment horizontal="center" vertical="center" shrinkToFit="1"/>
      <protection/>
    </xf>
    <xf numFmtId="0" fontId="1" fillId="0" borderId="27" xfId="0" applyFont="1" applyFill="1" applyBorder="1" applyAlignment="1">
      <alignment horizontal="center"/>
    </xf>
    <xf numFmtId="0" fontId="1" fillId="0" borderId="32" xfId="0" applyFont="1" applyBorder="1" applyAlignment="1">
      <alignment horizontal="center"/>
    </xf>
    <xf numFmtId="0" fontId="1" fillId="0" borderId="30" xfId="0" applyFont="1" applyBorder="1" applyAlignment="1">
      <alignment horizontal="center"/>
    </xf>
    <xf numFmtId="0" fontId="1" fillId="0" borderId="70" xfId="0" applyFont="1" applyBorder="1" applyAlignment="1">
      <alignment horizontal="center"/>
    </xf>
    <xf numFmtId="0" fontId="1" fillId="0" borderId="32" xfId="0" applyFont="1" applyFill="1" applyBorder="1" applyAlignment="1" applyProtection="1">
      <alignment horizontal="center" vertical="center" shrinkToFit="1"/>
      <protection/>
    </xf>
    <xf numFmtId="0" fontId="1" fillId="0" borderId="30" xfId="0" applyFont="1" applyFill="1" applyBorder="1" applyAlignment="1" applyProtection="1">
      <alignment horizontal="center" vertical="center" shrinkToFit="1"/>
      <protection/>
    </xf>
    <xf numFmtId="0" fontId="1" fillId="0" borderId="33" xfId="0" applyFont="1" applyBorder="1" applyAlignment="1" applyProtection="1">
      <alignment horizontal="center"/>
      <protection locked="0"/>
    </xf>
    <xf numFmtId="0" fontId="1" fillId="0" borderId="34" xfId="0" applyFont="1" applyBorder="1" applyAlignment="1">
      <alignment horizontal="center"/>
    </xf>
    <xf numFmtId="0" fontId="1" fillId="0" borderId="61" xfId="0" applyFont="1" applyBorder="1" applyAlignment="1">
      <alignment horizontal="center"/>
    </xf>
    <xf numFmtId="0" fontId="1" fillId="0" borderId="31" xfId="0" applyFont="1" applyFill="1" applyBorder="1" applyAlignment="1" applyProtection="1">
      <alignment horizontal="center" vertical="center" shrinkToFit="1"/>
      <protection/>
    </xf>
    <xf numFmtId="0" fontId="1" fillId="0" borderId="33" xfId="0" applyFont="1" applyFill="1" applyBorder="1" applyAlignment="1">
      <alignment horizontal="center"/>
    </xf>
    <xf numFmtId="0" fontId="1" fillId="0" borderId="34" xfId="0" applyFont="1" applyFill="1" applyBorder="1" applyAlignment="1" applyProtection="1">
      <alignment horizontal="center" vertical="center" shrinkToFit="1"/>
      <protection/>
    </xf>
    <xf numFmtId="0" fontId="1" fillId="0" borderId="61" xfId="0" applyFont="1" applyFill="1" applyBorder="1" applyAlignment="1">
      <alignment horizontal="center"/>
    </xf>
    <xf numFmtId="0" fontId="1" fillId="0" borderId="37" xfId="0" applyFont="1" applyBorder="1" applyAlignment="1" applyProtection="1">
      <alignment horizontal="center" vertical="center" shrinkToFit="1"/>
      <protection locked="0"/>
    </xf>
    <xf numFmtId="0" fontId="1" fillId="0" borderId="36" xfId="0" applyFont="1" applyBorder="1" applyAlignment="1" applyProtection="1">
      <alignment horizontal="center" vertical="center" shrinkToFit="1"/>
      <protection locked="0"/>
    </xf>
    <xf numFmtId="0" fontId="1" fillId="0" borderId="46" xfId="0" applyFont="1" applyFill="1" applyBorder="1" applyAlignment="1" applyProtection="1">
      <alignment horizontal="center" vertical="center" shrinkToFit="1"/>
      <protection/>
    </xf>
    <xf numFmtId="0" fontId="1" fillId="0" borderId="54" xfId="0" applyFont="1" applyFill="1" applyBorder="1" applyAlignment="1" applyProtection="1">
      <alignment horizontal="center" vertical="center" shrinkToFit="1"/>
      <protection/>
    </xf>
    <xf numFmtId="0" fontId="1" fillId="0" borderId="50" xfId="0" applyFont="1" applyBorder="1" applyAlignment="1" applyProtection="1">
      <alignment horizontal="center"/>
      <protection locked="0"/>
    </xf>
    <xf numFmtId="0" fontId="1" fillId="0" borderId="41" xfId="0" applyFont="1" applyBorder="1" applyAlignment="1" applyProtection="1">
      <alignment horizontal="center" vertical="center" shrinkToFit="1"/>
      <protection locked="0"/>
    </xf>
    <xf numFmtId="0" fontId="1" fillId="0" borderId="39" xfId="0" applyFont="1" applyBorder="1" applyAlignment="1" applyProtection="1">
      <alignment horizontal="center" vertical="center" shrinkToFit="1"/>
      <protection locked="0"/>
    </xf>
    <xf numFmtId="0" fontId="1" fillId="0" borderId="37" xfId="0" applyFont="1" applyFill="1" applyBorder="1" applyAlignment="1" applyProtection="1">
      <alignment horizontal="center" vertical="center" shrinkToFit="1"/>
      <protection/>
    </xf>
    <xf numFmtId="0" fontId="1" fillId="0" borderId="35" xfId="0" applyFont="1" applyFill="1" applyBorder="1" applyAlignment="1" applyProtection="1">
      <alignment horizontal="center" vertical="center" shrinkToFit="1"/>
      <protection/>
    </xf>
    <xf numFmtId="0" fontId="1" fillId="0" borderId="39" xfId="0" applyFont="1" applyBorder="1" applyAlignment="1" applyProtection="1">
      <alignment horizontal="center"/>
      <protection locked="0"/>
    </xf>
    <xf numFmtId="0" fontId="1" fillId="0" borderId="35" xfId="0" applyFont="1" applyBorder="1" applyAlignment="1" applyProtection="1">
      <alignment horizontal="center" vertical="center" shrinkToFit="1"/>
      <protection locked="0"/>
    </xf>
    <xf numFmtId="0" fontId="1" fillId="0" borderId="41" xfId="0" applyFont="1" applyFill="1" applyBorder="1" applyAlignment="1" applyProtection="1">
      <alignment horizontal="center" vertical="center" shrinkToFit="1"/>
      <protection/>
    </xf>
    <xf numFmtId="0" fontId="3" fillId="8" borderId="15" xfId="0" applyFont="1" applyFill="1" applyBorder="1" applyAlignment="1" applyProtection="1">
      <alignment horizontal="center" shrinkToFit="1"/>
      <protection/>
    </xf>
    <xf numFmtId="0" fontId="3" fillId="8" borderId="20" xfId="0" applyFont="1" applyFill="1" applyBorder="1" applyAlignment="1" applyProtection="1">
      <alignment horizontal="center" shrinkToFit="1"/>
      <protection/>
    </xf>
    <xf numFmtId="0" fontId="3" fillId="8" borderId="43" xfId="0" applyFont="1" applyFill="1" applyBorder="1" applyAlignment="1" applyProtection="1">
      <alignment horizontal="center" shrinkToFit="1"/>
      <protection/>
    </xf>
    <xf numFmtId="0" fontId="3" fillId="8" borderId="18" xfId="0" applyFont="1" applyFill="1" applyBorder="1" applyAlignment="1" applyProtection="1">
      <alignment horizontal="center" shrinkToFit="1"/>
      <protection/>
    </xf>
    <xf numFmtId="0" fontId="3" fillId="8" borderId="48" xfId="0" applyFont="1" applyFill="1" applyBorder="1" applyAlignment="1" applyProtection="1">
      <alignment horizontal="center" shrinkToFit="1"/>
      <protection/>
    </xf>
    <xf numFmtId="0" fontId="3" fillId="8" borderId="17" xfId="0" applyFont="1" applyFill="1" applyBorder="1" applyAlignment="1" applyProtection="1">
      <alignment horizontal="center" shrinkToFit="1"/>
      <protection/>
    </xf>
    <xf numFmtId="0" fontId="3" fillId="8" borderId="16" xfId="0" applyFont="1" applyFill="1" applyBorder="1" applyAlignment="1" applyProtection="1">
      <alignment horizontal="center" shrinkToFit="1"/>
      <protection/>
    </xf>
    <xf numFmtId="0" fontId="1" fillId="0" borderId="58" xfId="0" applyFont="1" applyFill="1" applyBorder="1" applyAlignment="1" applyProtection="1">
      <alignment horizontal="center" vertical="center" shrinkToFit="1"/>
      <protection/>
    </xf>
    <xf numFmtId="0" fontId="1" fillId="0" borderId="52" xfId="0" applyFont="1" applyBorder="1" applyAlignment="1" applyProtection="1">
      <alignment horizontal="center"/>
      <protection locked="0"/>
    </xf>
    <xf numFmtId="0" fontId="1" fillId="0" borderId="60" xfId="0" applyFont="1" applyFill="1" applyBorder="1" applyAlignment="1">
      <alignment horizontal="center"/>
    </xf>
    <xf numFmtId="0" fontId="1" fillId="0" borderId="51" xfId="0" applyFont="1" applyFill="1" applyBorder="1" applyAlignment="1">
      <alignment horizontal="center"/>
    </xf>
    <xf numFmtId="0" fontId="1" fillId="0" borderId="31" xfId="0" applyFont="1" applyFill="1" applyBorder="1" applyAlignment="1">
      <alignment horizontal="center"/>
    </xf>
    <xf numFmtId="0" fontId="1" fillId="0" borderId="52" xfId="0" applyFont="1" applyBorder="1" applyAlignment="1" applyProtection="1">
      <alignment horizontal="center" vertical="center" shrinkToFit="1"/>
      <protection locked="0"/>
    </xf>
    <xf numFmtId="0" fontId="1" fillId="0" borderId="68" xfId="0" applyFont="1" applyFill="1" applyBorder="1" applyAlignment="1" applyProtection="1">
      <alignment horizontal="center" vertical="center" shrinkToFit="1"/>
      <protection/>
    </xf>
    <xf numFmtId="0" fontId="1" fillId="0" borderId="27"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5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26" xfId="0" applyFont="1" applyBorder="1" applyAlignment="1">
      <alignment horizontal="center" vertical="center"/>
    </xf>
    <xf numFmtId="0" fontId="1" fillId="0" borderId="53" xfId="0" applyFont="1" applyBorder="1" applyAlignment="1">
      <alignment horizontal="center" vertical="center"/>
    </xf>
    <xf numFmtId="0" fontId="1" fillId="0" borderId="79" xfId="0" applyFont="1" applyBorder="1" applyAlignment="1">
      <alignment horizontal="center" vertical="center"/>
    </xf>
    <xf numFmtId="0" fontId="1" fillId="0" borderId="45" xfId="0" applyFont="1" applyBorder="1" applyAlignment="1">
      <alignment horizontal="center" vertical="center"/>
    </xf>
    <xf numFmtId="0" fontId="1" fillId="0" borderId="72" xfId="0" applyFont="1" applyBorder="1" applyAlignment="1">
      <alignment horizontal="center" vertical="center"/>
    </xf>
    <xf numFmtId="0" fontId="1" fillId="0" borderId="7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2" xfId="0" applyFont="1" applyBorder="1" applyAlignment="1">
      <alignment horizontal="center" vertical="center"/>
    </xf>
    <xf numFmtId="0" fontId="1" fillId="0" borderId="30" xfId="0" applyFont="1" applyBorder="1" applyAlignment="1">
      <alignment horizontal="center" vertical="center"/>
    </xf>
    <xf numFmtId="0" fontId="1" fillId="0" borderId="70" xfId="0" applyFont="1" applyBorder="1" applyAlignment="1">
      <alignment horizontal="center" vertical="center"/>
    </xf>
    <xf numFmtId="0" fontId="1" fillId="0" borderId="34" xfId="0" applyFont="1" applyBorder="1" applyAlignment="1">
      <alignment horizontal="center" vertical="center"/>
    </xf>
    <xf numFmtId="0" fontId="1" fillId="0" borderId="61" xfId="0" applyFont="1" applyBorder="1" applyAlignment="1">
      <alignment horizontal="center" vertical="center"/>
    </xf>
    <xf numFmtId="0" fontId="1" fillId="0" borderId="61"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80" xfId="0" applyFont="1" applyBorder="1" applyAlignment="1">
      <alignment horizontal="center" vertical="center"/>
    </xf>
    <xf numFmtId="0" fontId="1" fillId="0" borderId="32" xfId="0" applyFont="1" applyBorder="1" applyAlignment="1">
      <alignment vertical="center"/>
    </xf>
    <xf numFmtId="0" fontId="1" fillId="0" borderId="46" xfId="0" applyFont="1" applyBorder="1" applyAlignment="1">
      <alignment vertical="center"/>
    </xf>
    <xf numFmtId="0" fontId="3" fillId="0" borderId="0" xfId="0" applyFont="1" applyAlignment="1">
      <alignment/>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32" xfId="0" applyFont="1" applyBorder="1" applyAlignment="1">
      <alignment vertical="center" wrapText="1"/>
    </xf>
    <xf numFmtId="0" fontId="1" fillId="0" borderId="0" xfId="0" applyFont="1" applyBorder="1" applyAlignment="1">
      <alignment vertical="center"/>
    </xf>
    <xf numFmtId="0" fontId="1" fillId="0" borderId="37" xfId="0" applyFont="1" applyBorder="1" applyAlignment="1">
      <alignment vertical="center"/>
    </xf>
    <xf numFmtId="0" fontId="1" fillId="0" borderId="37" xfId="0" applyFont="1" applyBorder="1" applyAlignment="1">
      <alignment vertical="center" wrapText="1"/>
    </xf>
    <xf numFmtId="0" fontId="1" fillId="0" borderId="0" xfId="0" applyFont="1" applyBorder="1" applyAlignment="1">
      <alignment wrapText="1"/>
    </xf>
    <xf numFmtId="0" fontId="1" fillId="0" borderId="0" xfId="0" applyFont="1" applyAlignment="1">
      <alignment/>
    </xf>
    <xf numFmtId="0" fontId="1" fillId="20" borderId="26" xfId="0" applyFont="1" applyFill="1" applyBorder="1" applyAlignment="1">
      <alignment/>
    </xf>
    <xf numFmtId="0" fontId="1" fillId="0" borderId="32" xfId="0" applyFont="1" applyBorder="1" applyAlignment="1">
      <alignment/>
    </xf>
    <xf numFmtId="0" fontId="1" fillId="0" borderId="46" xfId="0" applyFont="1" applyBorder="1" applyAlignment="1">
      <alignment/>
    </xf>
    <xf numFmtId="0" fontId="1" fillId="0" borderId="74" xfId="0" applyFont="1" applyBorder="1" applyAlignment="1">
      <alignment/>
    </xf>
    <xf numFmtId="0" fontId="1" fillId="0" borderId="76" xfId="0" applyFont="1" applyBorder="1" applyAlignment="1">
      <alignment/>
    </xf>
    <xf numFmtId="0" fontId="1" fillId="0" borderId="46" xfId="0" applyFont="1" applyBorder="1" applyAlignment="1" applyProtection="1">
      <alignment horizontal="left" vertical="center" shrinkToFit="1"/>
      <protection locked="0"/>
    </xf>
    <xf numFmtId="0" fontId="1" fillId="0" borderId="81" xfId="0" applyFont="1" applyBorder="1" applyAlignment="1">
      <alignment/>
    </xf>
    <xf numFmtId="0" fontId="1" fillId="0" borderId="78" xfId="0" applyFont="1" applyBorder="1" applyAlignment="1">
      <alignment/>
    </xf>
    <xf numFmtId="0" fontId="1" fillId="0" borderId="58" xfId="0" applyFont="1" applyBorder="1" applyAlignment="1" applyProtection="1">
      <alignment horizontal="left" vertical="center" shrinkToFit="1"/>
      <protection locked="0"/>
    </xf>
    <xf numFmtId="0" fontId="1" fillId="0" borderId="12" xfId="0" applyFont="1" applyBorder="1" applyAlignment="1">
      <alignment/>
    </xf>
    <xf numFmtId="0" fontId="1" fillId="0" borderId="25" xfId="0" applyFont="1" applyBorder="1" applyAlignment="1">
      <alignment/>
    </xf>
    <xf numFmtId="0" fontId="3" fillId="0" borderId="0" xfId="0" applyFont="1" applyFill="1" applyBorder="1" applyAlignment="1" applyProtection="1">
      <alignment horizontal="center" shrinkToFit="1"/>
      <protection/>
    </xf>
    <xf numFmtId="0" fontId="3" fillId="24" borderId="71" xfId="0" applyFont="1" applyFill="1" applyBorder="1" applyAlignment="1" applyProtection="1">
      <alignment horizontal="center"/>
      <protection/>
    </xf>
    <xf numFmtId="0" fontId="3" fillId="0" borderId="56" xfId="0" applyFont="1" applyFill="1" applyBorder="1" applyAlignment="1" applyProtection="1">
      <alignment horizontal="center"/>
      <protection/>
    </xf>
    <xf numFmtId="0" fontId="3" fillId="0" borderId="68" xfId="0" applyFont="1" applyFill="1" applyBorder="1" applyAlignment="1" applyProtection="1">
      <alignment horizontal="center"/>
      <protection/>
    </xf>
    <xf numFmtId="0" fontId="1" fillId="0" borderId="40" xfId="0" applyFont="1" applyBorder="1" applyAlignment="1" applyProtection="1">
      <alignment horizontal="left" vertical="center" shrinkToFit="1"/>
      <protection locked="0"/>
    </xf>
    <xf numFmtId="0" fontId="1" fillId="0" borderId="15" xfId="0" applyFont="1" applyBorder="1" applyAlignment="1">
      <alignment/>
    </xf>
    <xf numFmtId="0" fontId="3" fillId="0" borderId="54" xfId="0" applyFont="1" applyFill="1" applyBorder="1" applyAlignment="1" applyProtection="1">
      <alignment horizontal="center" shrinkToFit="1"/>
      <protection/>
    </xf>
    <xf numFmtId="0" fontId="3" fillId="0" borderId="35" xfId="0" applyFont="1" applyFill="1" applyBorder="1" applyAlignment="1" applyProtection="1">
      <alignment horizontal="center" shrinkToFit="1"/>
      <protection/>
    </xf>
    <xf numFmtId="0" fontId="1" fillId="0" borderId="57" xfId="0" applyFont="1" applyBorder="1" applyAlignment="1">
      <alignment/>
    </xf>
    <xf numFmtId="0" fontId="1" fillId="0" borderId="60" xfId="0" applyFont="1" applyFill="1" applyBorder="1" applyAlignment="1">
      <alignment/>
    </xf>
    <xf numFmtId="0" fontId="1" fillId="0" borderId="44" xfId="0" applyFont="1" applyBorder="1" applyAlignment="1">
      <alignment/>
    </xf>
    <xf numFmtId="0" fontId="1" fillId="0" borderId="26" xfId="0" applyFont="1" applyBorder="1" applyAlignment="1" applyProtection="1">
      <alignment horizontal="left" vertical="center" shrinkToFit="1"/>
      <protection locked="0"/>
    </xf>
    <xf numFmtId="0" fontId="1" fillId="0" borderId="69" xfId="0" applyFont="1" applyBorder="1" applyAlignment="1">
      <alignment/>
    </xf>
    <xf numFmtId="0" fontId="1" fillId="0" borderId="77" xfId="0" applyFont="1" applyBorder="1" applyAlignment="1">
      <alignment/>
    </xf>
    <xf numFmtId="0" fontId="1" fillId="0" borderId="59" xfId="0" applyFont="1" applyFill="1" applyBorder="1" applyAlignment="1" applyProtection="1">
      <alignment horizontal="center" vertical="center" shrinkToFit="1"/>
      <protection/>
    </xf>
    <xf numFmtId="0" fontId="1" fillId="0" borderId="82" xfId="0" applyFont="1" applyBorder="1" applyAlignment="1">
      <alignment/>
    </xf>
    <xf numFmtId="0" fontId="1" fillId="0" borderId="60" xfId="0" applyFont="1" applyBorder="1" applyAlignment="1">
      <alignment/>
    </xf>
    <xf numFmtId="0" fontId="1" fillId="0" borderId="65" xfId="0" applyFont="1" applyBorder="1" applyAlignment="1">
      <alignment/>
    </xf>
    <xf numFmtId="0" fontId="1" fillId="0" borderId="32" xfId="0" applyFont="1" applyBorder="1" applyAlignment="1" applyProtection="1">
      <alignment horizontal="left" vertical="center" shrinkToFit="1"/>
      <protection locked="0"/>
    </xf>
    <xf numFmtId="0" fontId="1" fillId="0" borderId="0" xfId="0" applyFont="1" applyFill="1" applyBorder="1" applyAlignment="1">
      <alignment/>
    </xf>
    <xf numFmtId="0" fontId="1" fillId="0" borderId="53" xfId="0" applyFont="1" applyBorder="1" applyAlignment="1">
      <alignment horizontal="center"/>
    </xf>
    <xf numFmtId="0" fontId="1" fillId="0" borderId="27" xfId="0" applyFont="1" applyBorder="1" applyAlignment="1">
      <alignment horizontal="center"/>
    </xf>
    <xf numFmtId="0" fontId="1" fillId="24" borderId="35" xfId="0" applyFont="1" applyFill="1" applyBorder="1" applyAlignment="1">
      <alignment horizontal="center"/>
    </xf>
    <xf numFmtId="0" fontId="1" fillId="0" borderId="80" xfId="0" applyFont="1" applyBorder="1" applyAlignment="1">
      <alignment horizontal="center" vertical="center"/>
    </xf>
    <xf numFmtId="0" fontId="1" fillId="24" borderId="0" xfId="0" applyFont="1" applyFill="1" applyBorder="1" applyAlignment="1">
      <alignment horizontal="center"/>
    </xf>
    <xf numFmtId="0" fontId="1" fillId="24" borderId="82" xfId="0" applyFont="1" applyFill="1" applyBorder="1" applyAlignment="1">
      <alignment horizontal="center"/>
    </xf>
    <xf numFmtId="0" fontId="1" fillId="24" borderId="73" xfId="0" applyFont="1" applyFill="1" applyBorder="1" applyAlignment="1">
      <alignment horizontal="center"/>
    </xf>
    <xf numFmtId="0" fontId="1" fillId="24" borderId="30" xfId="0" applyFont="1" applyFill="1" applyBorder="1" applyAlignment="1">
      <alignment horizontal="center"/>
    </xf>
    <xf numFmtId="0" fontId="1" fillId="0" borderId="14" xfId="0" applyFont="1" applyBorder="1" applyAlignment="1">
      <alignment horizontal="center" textRotation="90" readingOrder="1"/>
    </xf>
    <xf numFmtId="0" fontId="1" fillId="0" borderId="83" xfId="0" applyFont="1" applyBorder="1" applyAlignment="1">
      <alignment horizontal="center" textRotation="90" readingOrder="1"/>
    </xf>
    <xf numFmtId="0" fontId="1" fillId="0" borderId="14" xfId="0" applyFont="1" applyBorder="1" applyAlignment="1">
      <alignment horizontal="center" vertical="center"/>
    </xf>
    <xf numFmtId="0" fontId="1" fillId="0" borderId="83" xfId="0" applyFont="1" applyBorder="1" applyAlignment="1">
      <alignment horizontal="center" vertical="center"/>
    </xf>
    <xf numFmtId="0" fontId="1" fillId="24" borderId="53" xfId="0" applyFont="1" applyFill="1" applyBorder="1" applyAlignment="1">
      <alignment horizontal="center"/>
    </xf>
    <xf numFmtId="0" fontId="1" fillId="24" borderId="54" xfId="0" applyFont="1" applyFill="1" applyBorder="1" applyAlignment="1">
      <alignment horizontal="center"/>
    </xf>
    <xf numFmtId="0" fontId="1" fillId="0" borderId="54" xfId="0" applyFont="1" applyBorder="1" applyAlignment="1">
      <alignment horizontal="center"/>
    </xf>
    <xf numFmtId="0" fontId="1" fillId="0" borderId="50" xfId="0" applyFont="1" applyBorder="1" applyAlignment="1">
      <alignment horizontal="center"/>
    </xf>
    <xf numFmtId="0" fontId="1" fillId="0" borderId="52" xfId="0" applyFont="1" applyBorder="1" applyAlignment="1">
      <alignment horizontal="center" vertical="center"/>
    </xf>
    <xf numFmtId="0" fontId="1" fillId="0" borderId="78" xfId="0" applyFont="1" applyBorder="1" applyAlignment="1">
      <alignment horizontal="center" vertical="center"/>
    </xf>
    <xf numFmtId="0" fontId="1" fillId="0" borderId="75" xfId="0" applyFont="1" applyBorder="1" applyAlignment="1">
      <alignment horizontal="center" vertical="center"/>
    </xf>
    <xf numFmtId="0" fontId="1" fillId="0" borderId="73" xfId="0" applyFont="1" applyBorder="1" applyAlignment="1">
      <alignment horizontal="center"/>
    </xf>
    <xf numFmtId="0" fontId="1" fillId="0" borderId="63" xfId="0" applyFont="1" applyBorder="1" applyAlignment="1">
      <alignment horizontal="center"/>
    </xf>
    <xf numFmtId="0" fontId="1" fillId="0" borderId="30" xfId="0" applyFont="1" applyBorder="1" applyAlignment="1">
      <alignment horizontal="center"/>
    </xf>
    <xf numFmtId="0" fontId="1" fillId="0" borderId="33" xfId="0" applyFont="1" applyBorder="1" applyAlignment="1">
      <alignment horizontal="center"/>
    </xf>
    <xf numFmtId="0" fontId="1" fillId="24" borderId="51" xfId="0" applyFont="1" applyFill="1" applyBorder="1" applyAlignment="1">
      <alignment horizontal="center"/>
    </xf>
    <xf numFmtId="0" fontId="1" fillId="24" borderId="79" xfId="0" applyFont="1" applyFill="1" applyBorder="1" applyAlignment="1">
      <alignment horizontal="center"/>
    </xf>
    <xf numFmtId="0" fontId="1" fillId="24" borderId="45" xfId="0" applyFont="1" applyFill="1" applyBorder="1" applyAlignment="1">
      <alignment horizontal="center"/>
    </xf>
    <xf numFmtId="0" fontId="1" fillId="24" borderId="52" xfId="0" applyFont="1" applyFill="1" applyBorder="1" applyAlignment="1">
      <alignment horizontal="center" vertical="center"/>
    </xf>
    <xf numFmtId="0" fontId="1" fillId="24" borderId="78" xfId="0" applyFont="1" applyFill="1" applyBorder="1" applyAlignment="1">
      <alignment horizontal="center" vertical="center"/>
    </xf>
    <xf numFmtId="0" fontId="1" fillId="24" borderId="47" xfId="0" applyFont="1" applyFill="1" applyBorder="1" applyAlignment="1">
      <alignment horizontal="center" vertical="center"/>
    </xf>
    <xf numFmtId="0" fontId="1" fillId="0" borderId="35" xfId="0" applyFont="1" applyBorder="1" applyAlignment="1">
      <alignment horizontal="center"/>
    </xf>
    <xf numFmtId="0" fontId="1" fillId="0" borderId="39" xfId="0" applyFont="1" applyBorder="1" applyAlignment="1">
      <alignment horizontal="center"/>
    </xf>
    <xf numFmtId="0" fontId="1" fillId="0" borderId="14" xfId="0" applyFont="1" applyBorder="1" applyAlignment="1">
      <alignment horizontal="center" vertical="center" textRotation="255"/>
    </xf>
    <xf numFmtId="0" fontId="1" fillId="0" borderId="80" xfId="0" applyFont="1" applyBorder="1" applyAlignment="1">
      <alignment horizontal="center" vertical="center" textRotation="255"/>
    </xf>
    <xf numFmtId="0" fontId="1" fillId="24" borderId="36" xfId="0" applyFont="1" applyFill="1" applyBorder="1" applyAlignment="1">
      <alignment horizontal="center"/>
    </xf>
    <xf numFmtId="0" fontId="1" fillId="24" borderId="38" xfId="0" applyFont="1" applyFill="1" applyBorder="1" applyAlignment="1">
      <alignment horizontal="center"/>
    </xf>
    <xf numFmtId="0" fontId="1" fillId="24" borderId="41" xfId="0" applyFont="1" applyFill="1" applyBorder="1" applyAlignment="1">
      <alignment horizontal="center"/>
    </xf>
    <xf numFmtId="0" fontId="1" fillId="24" borderId="22" xfId="0" applyFont="1" applyFill="1" applyBorder="1" applyAlignment="1">
      <alignment horizontal="center"/>
    </xf>
    <xf numFmtId="0" fontId="1" fillId="0" borderId="22" xfId="0" applyFont="1" applyBorder="1" applyAlignment="1">
      <alignment horizontal="center"/>
    </xf>
    <xf numFmtId="0" fontId="1" fillId="0" borderId="29" xfId="0" applyFont="1" applyBorder="1" applyAlignment="1">
      <alignment horizontal="center"/>
    </xf>
    <xf numFmtId="0" fontId="1" fillId="20" borderId="52" xfId="0" applyFont="1" applyFill="1" applyBorder="1" applyAlignment="1">
      <alignment horizontal="center"/>
    </xf>
    <xf numFmtId="0" fontId="1" fillId="20" borderId="78" xfId="0" applyFont="1" applyFill="1" applyBorder="1" applyAlignment="1">
      <alignment horizontal="center"/>
    </xf>
    <xf numFmtId="0" fontId="1" fillId="20" borderId="47" xfId="0" applyFont="1" applyFill="1" applyBorder="1" applyAlignment="1">
      <alignment horizontal="center"/>
    </xf>
    <xf numFmtId="0" fontId="1" fillId="20" borderId="75" xfId="0" applyFont="1" applyFill="1" applyBorder="1" applyAlignment="1">
      <alignment horizontal="center"/>
    </xf>
    <xf numFmtId="0" fontId="3" fillId="0" borderId="0" xfId="0" applyFont="1" applyAlignment="1">
      <alignment horizontal="center"/>
    </xf>
    <xf numFmtId="0" fontId="1" fillId="24" borderId="51" xfId="0" applyFont="1" applyFill="1" applyBorder="1" applyAlignment="1">
      <alignment horizontal="center" wrapText="1"/>
    </xf>
    <xf numFmtId="0" fontId="1" fillId="24" borderId="79" xfId="0" applyFont="1" applyFill="1" applyBorder="1" applyAlignment="1">
      <alignment horizontal="center" wrapText="1"/>
    </xf>
    <xf numFmtId="0" fontId="1" fillId="24" borderId="45" xfId="0" applyFont="1" applyFill="1" applyBorder="1" applyAlignment="1">
      <alignment horizontal="center" wrapText="1"/>
    </xf>
    <xf numFmtId="0" fontId="1" fillId="0" borderId="13" xfId="0" applyFont="1" applyBorder="1" applyAlignment="1">
      <alignment horizontal="center" wrapText="1"/>
    </xf>
    <xf numFmtId="0" fontId="1" fillId="0" borderId="81" xfId="0" applyFont="1" applyBorder="1" applyAlignment="1">
      <alignment horizontal="center" wrapText="1"/>
    </xf>
    <xf numFmtId="0" fontId="1" fillId="0" borderId="84" xfId="0" applyFont="1" applyBorder="1" applyAlignment="1">
      <alignment horizontal="center" wrapText="1"/>
    </xf>
    <xf numFmtId="0" fontId="1" fillId="0" borderId="55" xfId="0" applyFont="1" applyBorder="1" applyAlignment="1">
      <alignment horizontal="center" wrapText="1"/>
    </xf>
    <xf numFmtId="0" fontId="1" fillId="0" borderId="85" xfId="0" applyFont="1" applyBorder="1" applyAlignment="1">
      <alignment horizontal="center" wrapText="1"/>
    </xf>
    <xf numFmtId="0" fontId="1" fillId="0" borderId="64" xfId="0" applyFont="1" applyBorder="1" applyAlignment="1">
      <alignment horizontal="center" wrapText="1"/>
    </xf>
    <xf numFmtId="0" fontId="1" fillId="0" borderId="12" xfId="0" applyFont="1" applyFill="1" applyBorder="1" applyAlignment="1">
      <alignment horizontal="center"/>
    </xf>
    <xf numFmtId="0" fontId="1" fillId="0" borderId="44" xfId="0" applyFont="1" applyFill="1" applyBorder="1" applyAlignment="1">
      <alignment horizontal="center"/>
    </xf>
    <xf numFmtId="0" fontId="1" fillId="24" borderId="54" xfId="0" applyFont="1" applyFill="1" applyBorder="1" applyAlignment="1">
      <alignment horizontal="center" wrapText="1"/>
    </xf>
    <xf numFmtId="0" fontId="1" fillId="0" borderId="31" xfId="0" applyFont="1" applyBorder="1" applyAlignment="1">
      <alignment horizontal="center" vertical="center"/>
    </xf>
    <xf numFmtId="0" fontId="1" fillId="0" borderId="70" xfId="0" applyFont="1" applyBorder="1" applyAlignment="1">
      <alignment horizontal="center" vertical="center"/>
    </xf>
    <xf numFmtId="0" fontId="1" fillId="0" borderId="61" xfId="0" applyFont="1" applyBorder="1" applyAlignment="1">
      <alignment horizontal="center" vertical="center"/>
    </xf>
    <xf numFmtId="0" fontId="1" fillId="0" borderId="30" xfId="0" applyFont="1" applyBorder="1" applyAlignment="1">
      <alignment horizontal="center" wrapText="1"/>
    </xf>
    <xf numFmtId="0" fontId="1" fillId="0" borderId="33" xfId="0" applyFont="1" applyBorder="1" applyAlignment="1">
      <alignment horizontal="center" wrapText="1"/>
    </xf>
    <xf numFmtId="0" fontId="1" fillId="20" borderId="53" xfId="0" applyFont="1" applyFill="1" applyBorder="1" applyAlignment="1">
      <alignment horizontal="center" wrapText="1"/>
    </xf>
    <xf numFmtId="0" fontId="1" fillId="20" borderId="27" xfId="0" applyFont="1" applyFill="1" applyBorder="1" applyAlignment="1">
      <alignment horizontal="center" wrapText="1"/>
    </xf>
    <xf numFmtId="0" fontId="1" fillId="0" borderId="81" xfId="0" applyFont="1" applyBorder="1" applyAlignment="1">
      <alignment horizontal="left" wrapText="1"/>
    </xf>
    <xf numFmtId="0" fontId="1" fillId="0" borderId="30"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0" xfId="0" applyFont="1" applyAlignment="1">
      <alignment horizontal="center"/>
    </xf>
    <xf numFmtId="0" fontId="1" fillId="0" borderId="30" xfId="57" applyFont="1" applyBorder="1" applyAlignment="1">
      <alignment horizontal="center" vertical="center" wrapText="1"/>
      <protection/>
    </xf>
    <xf numFmtId="0" fontId="1" fillId="0" borderId="54" xfId="57" applyFont="1" applyBorder="1" applyAlignment="1">
      <alignment horizontal="center" vertical="center"/>
      <protection/>
    </xf>
    <xf numFmtId="0" fontId="1" fillId="0" borderId="30" xfId="57" applyFont="1" applyBorder="1" applyAlignment="1">
      <alignment horizontal="center" vertical="center"/>
      <protection/>
    </xf>
    <xf numFmtId="0" fontId="1" fillId="0" borderId="33" xfId="57" applyFont="1" applyBorder="1" applyAlignment="1">
      <alignment horizontal="center" vertical="center"/>
      <protection/>
    </xf>
    <xf numFmtId="0" fontId="1" fillId="0" borderId="33" xfId="57" applyFont="1" applyBorder="1" applyAlignment="1">
      <alignment horizontal="center" vertical="center" wrapText="1"/>
      <protection/>
    </xf>
    <xf numFmtId="0" fontId="1" fillId="0" borderId="50" xfId="57" applyFont="1" applyBorder="1" applyAlignment="1">
      <alignment horizontal="center" vertical="center"/>
      <protection/>
    </xf>
    <xf numFmtId="0" fontId="1" fillId="8" borderId="48" xfId="0" applyFont="1" applyFill="1" applyBorder="1" applyAlignment="1" applyProtection="1">
      <alignment horizontal="left" shrinkToFit="1"/>
      <protection/>
    </xf>
    <xf numFmtId="0" fontId="1" fillId="8" borderId="20" xfId="0" applyFont="1" applyFill="1" applyBorder="1" applyAlignment="1" applyProtection="1">
      <alignment horizontal="left" shrinkToFit="1"/>
      <protection/>
    </xf>
    <xf numFmtId="0" fontId="1" fillId="8" borderId="19" xfId="0" applyFont="1" applyFill="1" applyBorder="1" applyAlignment="1" applyProtection="1">
      <alignment horizontal="left" shrinkToFit="1"/>
      <protection/>
    </xf>
    <xf numFmtId="0" fontId="1" fillId="0" borderId="14" xfId="0" applyFont="1" applyBorder="1" applyAlignment="1" applyProtection="1">
      <alignment horizontal="center"/>
      <protection locked="0"/>
    </xf>
    <xf numFmtId="0" fontId="1" fillId="0" borderId="83" xfId="0" applyFont="1" applyBorder="1" applyAlignment="1" applyProtection="1">
      <alignment horizontal="center"/>
      <protection locked="0"/>
    </xf>
    <xf numFmtId="0" fontId="1" fillId="0" borderId="62" xfId="0" applyFont="1" applyBorder="1" applyAlignment="1" applyProtection="1">
      <alignment horizontal="center"/>
      <protection locked="0"/>
    </xf>
    <xf numFmtId="0" fontId="1" fillId="0" borderId="86" xfId="0" applyFont="1" applyBorder="1" applyAlignment="1" applyProtection="1">
      <alignment horizontal="center"/>
      <protection locked="0"/>
    </xf>
    <xf numFmtId="0" fontId="27" fillId="0" borderId="62" xfId="0" applyFont="1" applyBorder="1" applyAlignment="1" applyProtection="1">
      <alignment horizontal="center"/>
      <protection/>
    </xf>
    <xf numFmtId="0" fontId="27" fillId="0" borderId="81" xfId="0" applyFont="1" applyBorder="1" applyAlignment="1" applyProtection="1">
      <alignment horizontal="center"/>
      <protection/>
    </xf>
    <xf numFmtId="0" fontId="27" fillId="0" borderId="84" xfId="0" applyFont="1" applyBorder="1" applyAlignment="1" applyProtection="1">
      <alignment horizontal="center"/>
      <protection/>
    </xf>
    <xf numFmtId="0" fontId="3" fillId="8" borderId="62" xfId="0" applyFont="1" applyFill="1" applyBorder="1" applyAlignment="1" applyProtection="1">
      <alignment horizontal="left" shrinkToFit="1"/>
      <protection/>
    </xf>
    <xf numFmtId="0" fontId="3" fillId="8" borderId="19" xfId="0" applyFont="1" applyFill="1" applyBorder="1" applyAlignment="1" applyProtection="1">
      <alignment horizontal="left" shrinkToFit="1"/>
      <protection/>
    </xf>
    <xf numFmtId="0" fontId="3" fillId="0" borderId="48"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8" borderId="86" xfId="0" applyFont="1" applyFill="1" applyBorder="1" applyAlignment="1" applyProtection="1">
      <alignment horizontal="left"/>
      <protection/>
    </xf>
    <xf numFmtId="0" fontId="3" fillId="8" borderId="19" xfId="0" applyFont="1" applyFill="1" applyBorder="1" applyAlignment="1" applyProtection="1">
      <alignment horizontal="left"/>
      <protection/>
    </xf>
    <xf numFmtId="0" fontId="3" fillId="8" borderId="48" xfId="0" applyFont="1" applyFill="1" applyBorder="1" applyAlignment="1" applyProtection="1">
      <alignment horizontal="left"/>
      <protection/>
    </xf>
    <xf numFmtId="0" fontId="3" fillId="0" borderId="48" xfId="0" applyFont="1" applyFill="1" applyBorder="1" applyAlignment="1" applyProtection="1">
      <alignment horizontal="left"/>
      <protection/>
    </xf>
    <xf numFmtId="0" fontId="3" fillId="0" borderId="19" xfId="0" applyFont="1" applyFill="1" applyBorder="1" applyAlignment="1" applyProtection="1">
      <alignment horizontal="left"/>
      <protection/>
    </xf>
    <xf numFmtId="0" fontId="8" fillId="0" borderId="48" xfId="0" applyFont="1" applyBorder="1" applyAlignment="1" applyProtection="1">
      <alignment horizontal="center"/>
      <protection/>
    </xf>
    <xf numFmtId="0" fontId="8" fillId="0" borderId="20" xfId="0" applyFont="1" applyBorder="1" applyAlignment="1" applyProtection="1">
      <alignment horizontal="center"/>
      <protection/>
    </xf>
    <xf numFmtId="0" fontId="8" fillId="0" borderId="19" xfId="0" applyFont="1" applyBorder="1" applyAlignment="1" applyProtection="1">
      <alignment horizontal="center"/>
      <protection/>
    </xf>
    <xf numFmtId="0" fontId="3" fillId="0" borderId="20" xfId="0" applyFont="1" applyBorder="1" applyAlignment="1" applyProtection="1">
      <alignment horizontal="center"/>
      <protection/>
    </xf>
    <xf numFmtId="0" fontId="3" fillId="0" borderId="19" xfId="0" applyFont="1" applyBorder="1" applyAlignment="1" applyProtection="1">
      <alignment horizontal="center"/>
      <protection/>
    </xf>
    <xf numFmtId="0" fontId="3" fillId="0" borderId="48" xfId="0" applyFont="1" applyBorder="1" applyAlignment="1" applyProtection="1">
      <alignment horizontal="center"/>
      <protection/>
    </xf>
    <xf numFmtId="0" fontId="3" fillId="8" borderId="86" xfId="0" applyFont="1" applyFill="1" applyBorder="1" applyAlignment="1" applyProtection="1">
      <alignment horizontal="center" shrinkToFit="1"/>
      <protection/>
    </xf>
    <xf numFmtId="0" fontId="3" fillId="8" borderId="85" xfId="0" applyFont="1" applyFill="1" applyBorder="1" applyAlignment="1" applyProtection="1">
      <alignment horizontal="center" shrinkToFit="1"/>
      <protection/>
    </xf>
    <xf numFmtId="0" fontId="7" fillId="0" borderId="0" xfId="0" applyFont="1" applyAlignment="1">
      <alignment horizontal="center"/>
    </xf>
    <xf numFmtId="0" fontId="7" fillId="0" borderId="20" xfId="0" applyFont="1" applyBorder="1" applyAlignment="1" applyProtection="1">
      <alignment horizontal="center"/>
      <protection/>
    </xf>
    <xf numFmtId="0" fontId="7" fillId="0" borderId="19" xfId="0" applyFont="1" applyBorder="1" applyAlignment="1" applyProtection="1">
      <alignment horizontal="center"/>
      <protection/>
    </xf>
    <xf numFmtId="0" fontId="7" fillId="0" borderId="48" xfId="0" applyFont="1" applyBorder="1" applyAlignment="1" applyProtection="1">
      <alignment horizontal="center"/>
      <protection/>
    </xf>
    <xf numFmtId="0" fontId="1" fillId="0" borderId="26"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 fillId="0" borderId="32" xfId="0" applyFont="1" applyBorder="1" applyAlignment="1" applyProtection="1">
      <alignment horizontal="center"/>
      <protection locked="0"/>
    </xf>
    <xf numFmtId="0" fontId="1" fillId="0" borderId="33" xfId="0" applyFont="1" applyBorder="1" applyAlignment="1" applyProtection="1">
      <alignment horizontal="center"/>
      <protection locked="0"/>
    </xf>
    <xf numFmtId="0" fontId="1" fillId="0" borderId="46" xfId="0" applyFont="1" applyBorder="1" applyAlignment="1" applyProtection="1">
      <alignment horizontal="center"/>
      <protection locked="0"/>
    </xf>
    <xf numFmtId="0" fontId="1" fillId="0" borderId="50" xfId="0" applyFont="1" applyBorder="1" applyAlignment="1" applyProtection="1">
      <alignment horizontal="center"/>
      <protection locked="0"/>
    </xf>
    <xf numFmtId="0" fontId="8" fillId="0" borderId="85" xfId="0" applyFont="1" applyBorder="1" applyAlignment="1" applyProtection="1">
      <alignment horizontal="center"/>
      <protection/>
    </xf>
    <xf numFmtId="0" fontId="8" fillId="0" borderId="64" xfId="0" applyFont="1" applyBorder="1" applyAlignment="1" applyProtection="1">
      <alignment horizontal="center"/>
      <protection/>
    </xf>
    <xf numFmtId="0" fontId="3" fillId="0" borderId="85" xfId="0" applyFont="1" applyBorder="1" applyAlignment="1" applyProtection="1">
      <alignment horizontal="center"/>
      <protection/>
    </xf>
    <xf numFmtId="0" fontId="7" fillId="20" borderId="86" xfId="0" applyFont="1" applyFill="1" applyBorder="1" applyAlignment="1" applyProtection="1">
      <alignment horizontal="center" shrinkToFit="1"/>
      <protection/>
    </xf>
    <xf numFmtId="0" fontId="7" fillId="20" borderId="85" xfId="0" applyFont="1" applyFill="1" applyBorder="1" applyAlignment="1" applyProtection="1">
      <alignment horizontal="center" shrinkToFit="1"/>
      <protection/>
    </xf>
    <xf numFmtId="0" fontId="7" fillId="20" borderId="64" xfId="0" applyFont="1" applyFill="1" applyBorder="1" applyAlignment="1" applyProtection="1">
      <alignment horizontal="center" shrinkToFit="1"/>
      <protection/>
    </xf>
    <xf numFmtId="0" fontId="1" fillId="0" borderId="84" xfId="0" applyFont="1" applyBorder="1" applyAlignment="1" applyProtection="1">
      <alignment horizontal="center"/>
      <protection locked="0"/>
    </xf>
    <xf numFmtId="0" fontId="1" fillId="0" borderId="77" xfId="0" applyFont="1" applyBorder="1" applyAlignment="1" applyProtection="1">
      <alignment horizontal="center"/>
      <protection locked="0"/>
    </xf>
    <xf numFmtId="0" fontId="1" fillId="0" borderId="71" xfId="0" applyFont="1" applyBorder="1" applyAlignment="1" applyProtection="1">
      <alignment horizontal="center"/>
      <protection locked="0"/>
    </xf>
    <xf numFmtId="0" fontId="1" fillId="0" borderId="64" xfId="0" applyFont="1" applyBorder="1" applyAlignment="1" applyProtection="1">
      <alignment horizontal="center"/>
      <protection locked="0"/>
    </xf>
    <xf numFmtId="0" fontId="3" fillId="8" borderId="48" xfId="0" applyFont="1" applyFill="1" applyBorder="1" applyAlignment="1" applyProtection="1">
      <alignment horizontal="center" shrinkToFit="1"/>
      <protection/>
    </xf>
    <xf numFmtId="0" fontId="3" fillId="8" borderId="20" xfId="0" applyFont="1" applyFill="1" applyBorder="1" applyAlignment="1" applyProtection="1">
      <alignment horizontal="center" shrinkToFit="1"/>
      <protection/>
    </xf>
    <xf numFmtId="0" fontId="1" fillId="0" borderId="83" xfId="0" applyFont="1" applyBorder="1" applyAlignment="1">
      <alignment horizontal="center" vertical="center" textRotation="255"/>
    </xf>
    <xf numFmtId="0" fontId="1" fillId="24" borderId="52" xfId="0" applyFont="1" applyFill="1" applyBorder="1" applyAlignment="1">
      <alignment horizontal="center"/>
    </xf>
    <xf numFmtId="0" fontId="1" fillId="24" borderId="78" xfId="0" applyFont="1" applyFill="1" applyBorder="1" applyAlignment="1">
      <alignment horizontal="center"/>
    </xf>
    <xf numFmtId="0" fontId="1" fillId="24" borderId="47" xfId="0" applyFont="1" applyFill="1" applyBorder="1" applyAlignment="1">
      <alignment horizontal="center"/>
    </xf>
    <xf numFmtId="0" fontId="1" fillId="24" borderId="23" xfId="0" applyFont="1" applyFill="1" applyBorder="1" applyAlignment="1">
      <alignment horizontal="center"/>
    </xf>
    <xf numFmtId="0" fontId="1" fillId="24" borderId="25" xfId="0" applyFont="1" applyFill="1" applyBorder="1" applyAlignment="1">
      <alignment horizontal="center"/>
    </xf>
    <xf numFmtId="0" fontId="1" fillId="24" borderId="28" xfId="0" applyFont="1" applyFill="1" applyBorder="1" applyAlignment="1">
      <alignment horizontal="center"/>
    </xf>
    <xf numFmtId="0" fontId="1" fillId="0" borderId="52" xfId="0" applyFont="1" applyBorder="1" applyAlignment="1">
      <alignment horizontal="center"/>
    </xf>
    <xf numFmtId="0" fontId="1" fillId="0" borderId="78" xfId="0" applyFont="1" applyBorder="1" applyAlignment="1">
      <alignment horizontal="center"/>
    </xf>
    <xf numFmtId="0" fontId="1" fillId="0" borderId="75" xfId="0" applyFont="1" applyBorder="1" applyAlignment="1">
      <alignment horizontal="center"/>
    </xf>
    <xf numFmtId="0" fontId="1" fillId="24" borderId="34" xfId="0" applyFont="1" applyFill="1" applyBorder="1" applyAlignment="1">
      <alignment horizontal="center"/>
    </xf>
    <xf numFmtId="0" fontId="1" fillId="24" borderId="70" xfId="0" applyFont="1" applyFill="1" applyBorder="1" applyAlignment="1">
      <alignment horizontal="center"/>
    </xf>
    <xf numFmtId="0" fontId="1" fillId="24" borderId="31" xfId="0" applyFont="1" applyFill="1" applyBorder="1" applyAlignment="1">
      <alignment horizontal="center"/>
    </xf>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1" fillId="0" borderId="40" xfId="0" applyFont="1" applyBorder="1" applyAlignment="1">
      <alignment horizontal="center" vertical="center"/>
    </xf>
    <xf numFmtId="0" fontId="1" fillId="24" borderId="36" xfId="0" applyFont="1" applyFill="1" applyBorder="1" applyAlignment="1">
      <alignment horizontal="center" vertical="center"/>
    </xf>
    <xf numFmtId="0" fontId="1" fillId="24" borderId="38" xfId="0" applyFont="1" applyFill="1" applyBorder="1" applyAlignment="1">
      <alignment horizontal="center" vertical="center"/>
    </xf>
    <xf numFmtId="0" fontId="1" fillId="24" borderId="41" xfId="0" applyFont="1" applyFill="1" applyBorder="1" applyAlignment="1">
      <alignment horizontal="center" vertical="center"/>
    </xf>
    <xf numFmtId="0" fontId="1" fillId="0" borderId="36" xfId="0" applyFont="1" applyBorder="1" applyAlignment="1" applyProtection="1">
      <alignment horizontal="center"/>
      <protection locked="0"/>
    </xf>
    <xf numFmtId="0" fontId="1" fillId="0" borderId="41" xfId="0" applyFont="1" applyBorder="1" applyAlignment="1" applyProtection="1">
      <alignment horizontal="center"/>
      <protection locked="0"/>
    </xf>
    <xf numFmtId="0" fontId="1" fillId="0" borderId="87" xfId="0" applyFont="1" applyBorder="1" applyAlignment="1" applyProtection="1">
      <alignment horizontal="center"/>
      <protection locked="0"/>
    </xf>
    <xf numFmtId="0" fontId="1" fillId="0" borderId="82" xfId="0" applyFont="1" applyBorder="1" applyAlignment="1" applyProtection="1">
      <alignment horizontal="center"/>
      <protection locked="0"/>
    </xf>
    <xf numFmtId="0" fontId="1" fillId="0" borderId="23"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7" fillId="0" borderId="0" xfId="0" applyFont="1" applyAlignment="1" applyProtection="1">
      <alignment horizontal="left"/>
      <protection locked="0"/>
    </xf>
    <xf numFmtId="0" fontId="27" fillId="0" borderId="76" xfId="0" applyFont="1" applyBorder="1" applyAlignment="1" applyProtection="1">
      <alignment horizontal="center"/>
      <protection/>
    </xf>
    <xf numFmtId="0" fontId="27" fillId="0" borderId="79" xfId="0" applyFont="1" applyBorder="1" applyAlignment="1" applyProtection="1">
      <alignment horizontal="center"/>
      <protection/>
    </xf>
    <xf numFmtId="0" fontId="27" fillId="0" borderId="72" xfId="0" applyFont="1" applyBorder="1" applyAlignment="1" applyProtection="1">
      <alignment horizontal="center"/>
      <protection/>
    </xf>
    <xf numFmtId="0" fontId="1" fillId="20" borderId="53" xfId="0" applyFont="1" applyFill="1" applyBorder="1" applyAlignment="1">
      <alignment horizontal="center" wrapText="1"/>
    </xf>
    <xf numFmtId="0" fontId="1" fillId="20" borderId="27" xfId="0" applyFont="1" applyFill="1" applyBorder="1" applyAlignment="1">
      <alignment horizontal="center" wrapText="1"/>
    </xf>
    <xf numFmtId="0" fontId="1" fillId="0" borderId="30" xfId="57" applyFont="1" applyBorder="1" applyAlignment="1">
      <alignment horizontal="center"/>
      <protection/>
    </xf>
    <xf numFmtId="0" fontId="1" fillId="0" borderId="33" xfId="57" applyFont="1" applyBorder="1" applyAlignment="1">
      <alignment horizontal="center"/>
      <protection/>
    </xf>
    <xf numFmtId="0" fontId="1" fillId="0" borderId="30" xfId="57" applyFont="1" applyBorder="1" applyAlignment="1">
      <alignment horizontal="center" wrapText="1"/>
      <protection/>
    </xf>
    <xf numFmtId="0" fontId="1" fillId="0" borderId="33" xfId="57" applyFont="1" applyBorder="1" applyAlignment="1">
      <alignment horizontal="center" wrapText="1"/>
      <protection/>
    </xf>
    <xf numFmtId="0" fontId="1" fillId="0" borderId="54" xfId="57" applyFont="1" applyBorder="1" applyAlignment="1">
      <alignment horizontal="center"/>
      <protection/>
    </xf>
    <xf numFmtId="0" fontId="1" fillId="0" borderId="50" xfId="57" applyFont="1" applyBorder="1" applyAlignment="1">
      <alignment horizontal="center"/>
      <protection/>
    </xf>
    <xf numFmtId="0" fontId="1" fillId="0" borderId="81" xfId="0" applyFont="1" applyBorder="1" applyAlignment="1">
      <alignment horizontal="left" vertical="center" wrapText="1"/>
    </xf>
    <xf numFmtId="0" fontId="1" fillId="0" borderId="36" xfId="0" applyFont="1" applyBorder="1" applyAlignment="1">
      <alignment horizontal="center"/>
    </xf>
    <xf numFmtId="0" fontId="1" fillId="0" borderId="38" xfId="0" applyFont="1" applyBorder="1" applyAlignment="1">
      <alignment horizontal="center"/>
    </xf>
    <xf numFmtId="0" fontId="1" fillId="0" borderId="40"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06"/>
  <sheetViews>
    <sheetView showZeros="0" tabSelected="1" zoomScalePageLayoutView="0" workbookViewId="0" topLeftCell="A10">
      <selection activeCell="AB44" sqref="AB44"/>
    </sheetView>
  </sheetViews>
  <sheetFormatPr defaultColWidth="9.140625" defaultRowHeight="12.75"/>
  <cols>
    <col min="1" max="1" width="5.140625" style="1" customWidth="1"/>
    <col min="2" max="2" width="38.28125" style="1" customWidth="1"/>
    <col min="3" max="3" width="5.28125" style="1" customWidth="1"/>
    <col min="4" max="5" width="3.7109375" style="1" customWidth="1"/>
    <col min="6" max="6" width="4.00390625" style="1" bestFit="1" customWidth="1"/>
    <col min="7" max="7" width="4.57421875" style="1" customWidth="1"/>
    <col min="8" max="9" width="3.7109375" style="1" customWidth="1"/>
    <col min="10" max="10" width="3.8515625" style="1" bestFit="1" customWidth="1"/>
    <col min="11" max="11" width="3.00390625" style="1" bestFit="1" customWidth="1"/>
    <col min="12" max="12" width="4.57421875" style="1" customWidth="1"/>
    <col min="13" max="13" width="4.00390625" style="1" customWidth="1"/>
    <col min="14" max="14" width="3.7109375" style="1" customWidth="1"/>
    <col min="15" max="15" width="4.140625" style="1" customWidth="1"/>
    <col min="16" max="16" width="3.8515625" style="1" bestFit="1" customWidth="1"/>
    <col min="17" max="17" width="4.28125" style="1" customWidth="1"/>
    <col min="18" max="18" width="3.8515625" style="1" customWidth="1"/>
    <col min="19" max="19" width="3.57421875" style="1" customWidth="1"/>
    <col min="20" max="20" width="4.28125" style="1" customWidth="1"/>
    <col min="21" max="23" width="3.28125" style="1" customWidth="1"/>
    <col min="24" max="24" width="4.28125" style="1" customWidth="1"/>
    <col min="25" max="25" width="4.00390625" style="1" customWidth="1"/>
    <col min="26" max="26" width="3.57421875" style="1" customWidth="1"/>
    <col min="27" max="28" width="3.7109375" style="1" customWidth="1"/>
    <col min="29" max="29" width="4.00390625" style="1" customWidth="1"/>
    <col min="30" max="30" width="3.8515625" style="1" bestFit="1" customWidth="1"/>
    <col min="31" max="31" width="5.57421875" style="1" customWidth="1"/>
    <col min="32" max="32" width="5.28125" style="1" customWidth="1"/>
    <col min="33" max="33" width="4.421875" style="1" customWidth="1"/>
    <col min="34" max="34" width="4.7109375" style="1" customWidth="1"/>
    <col min="35" max="35" width="6.00390625" style="1" customWidth="1"/>
    <col min="36" max="16384" width="9.140625" style="1" customWidth="1"/>
  </cols>
  <sheetData>
    <row r="1" spans="2:35" ht="15.75">
      <c r="B1" s="480" t="s">
        <v>128</v>
      </c>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row>
    <row r="2" spans="1:35" ht="16.5" thickBot="1">
      <c r="A2" s="3"/>
      <c r="B2" s="235"/>
      <c r="C2" s="4"/>
      <c r="D2" s="4"/>
      <c r="E2" s="4"/>
      <c r="F2" s="4"/>
      <c r="G2" s="4"/>
      <c r="H2" s="4"/>
      <c r="I2" s="3"/>
      <c r="J2" s="4"/>
      <c r="K2" s="4"/>
      <c r="L2" s="4"/>
      <c r="M2" s="4"/>
      <c r="N2" s="4"/>
      <c r="O2" s="4"/>
      <c r="P2" s="3"/>
      <c r="Q2" s="4"/>
      <c r="R2" s="4"/>
      <c r="S2" s="3"/>
      <c r="T2" s="3"/>
      <c r="U2" s="3"/>
      <c r="V2" s="3"/>
      <c r="W2" s="4"/>
      <c r="X2" s="3"/>
      <c r="Y2" s="3"/>
      <c r="Z2" s="3"/>
      <c r="AA2" s="3"/>
      <c r="AB2" s="3"/>
      <c r="AC2" s="3"/>
      <c r="AD2" s="3"/>
      <c r="AE2" s="4"/>
      <c r="AF2" s="4"/>
      <c r="AG2" s="4"/>
      <c r="AH2" s="4"/>
      <c r="AI2" s="4"/>
    </row>
    <row r="3" spans="1:35" ht="16.5" thickBot="1">
      <c r="A3" s="484"/>
      <c r="B3" s="485"/>
      <c r="C3" s="481" t="s">
        <v>0</v>
      </c>
      <c r="D3" s="481"/>
      <c r="E3" s="481"/>
      <c r="F3" s="481"/>
      <c r="G3" s="481"/>
      <c r="H3" s="481"/>
      <c r="I3" s="482"/>
      <c r="J3" s="483" t="s">
        <v>1</v>
      </c>
      <c r="K3" s="481"/>
      <c r="L3" s="481"/>
      <c r="M3" s="481"/>
      <c r="N3" s="481"/>
      <c r="O3" s="481"/>
      <c r="P3" s="482"/>
      <c r="Q3" s="483" t="s">
        <v>2</v>
      </c>
      <c r="R3" s="481"/>
      <c r="S3" s="481"/>
      <c r="T3" s="481"/>
      <c r="U3" s="481"/>
      <c r="V3" s="481"/>
      <c r="W3" s="482"/>
      <c r="X3" s="483" t="s">
        <v>9</v>
      </c>
      <c r="Y3" s="481"/>
      <c r="Z3" s="481"/>
      <c r="AA3" s="481"/>
      <c r="AB3" s="481"/>
      <c r="AC3" s="481"/>
      <c r="AD3" s="481"/>
      <c r="AE3" s="483" t="s">
        <v>11</v>
      </c>
      <c r="AF3" s="481"/>
      <c r="AG3" s="481"/>
      <c r="AH3" s="481"/>
      <c r="AI3" s="482"/>
    </row>
    <row r="4" spans="1:35" s="2" customFormat="1" ht="13.5" thickBot="1">
      <c r="A4" s="486"/>
      <c r="B4" s="487"/>
      <c r="C4" s="490" t="s">
        <v>3</v>
      </c>
      <c r="D4" s="490"/>
      <c r="E4" s="491"/>
      <c r="F4" s="477" t="s">
        <v>4</v>
      </c>
      <c r="G4" s="475"/>
      <c r="H4" s="475"/>
      <c r="I4" s="476"/>
      <c r="J4" s="473" t="s">
        <v>3</v>
      </c>
      <c r="K4" s="473"/>
      <c r="L4" s="474"/>
      <c r="M4" s="492" t="s">
        <v>4</v>
      </c>
      <c r="N4" s="492"/>
      <c r="O4" s="492"/>
      <c r="P4" s="492"/>
      <c r="Q4" s="472" t="s">
        <v>3</v>
      </c>
      <c r="R4" s="473"/>
      <c r="S4" s="474"/>
      <c r="T4" s="475" t="s">
        <v>4</v>
      </c>
      <c r="U4" s="475"/>
      <c r="V4" s="475"/>
      <c r="W4" s="476"/>
      <c r="X4" s="490" t="s">
        <v>3</v>
      </c>
      <c r="Y4" s="490"/>
      <c r="Z4" s="491"/>
      <c r="AA4" s="492" t="s">
        <v>4</v>
      </c>
      <c r="AB4" s="492"/>
      <c r="AC4" s="492"/>
      <c r="AD4" s="492"/>
      <c r="AE4" s="477" t="s">
        <v>4</v>
      </c>
      <c r="AF4" s="475"/>
      <c r="AG4" s="475"/>
      <c r="AH4" s="475"/>
      <c r="AI4" s="476"/>
    </row>
    <row r="5" spans="1:38" s="2" customFormat="1" ht="13.5" thickBot="1">
      <c r="A5" s="488"/>
      <c r="B5" s="489"/>
      <c r="C5" s="86" t="s">
        <v>5</v>
      </c>
      <c r="D5" s="11" t="s">
        <v>6</v>
      </c>
      <c r="E5" s="9" t="s">
        <v>10</v>
      </c>
      <c r="F5" s="10" t="s">
        <v>5</v>
      </c>
      <c r="G5" s="8" t="s">
        <v>6</v>
      </c>
      <c r="H5" s="11" t="s">
        <v>10</v>
      </c>
      <c r="I5" s="9" t="s">
        <v>7</v>
      </c>
      <c r="J5" s="86" t="s">
        <v>5</v>
      </c>
      <c r="K5" s="11" t="s">
        <v>6</v>
      </c>
      <c r="L5" s="9" t="s">
        <v>10</v>
      </c>
      <c r="M5" s="10" t="s">
        <v>5</v>
      </c>
      <c r="N5" s="8" t="s">
        <v>6</v>
      </c>
      <c r="O5" s="11" t="s">
        <v>10</v>
      </c>
      <c r="P5" s="9" t="s">
        <v>7</v>
      </c>
      <c r="Q5" s="80" t="s">
        <v>5</v>
      </c>
      <c r="R5" s="81" t="s">
        <v>6</v>
      </c>
      <c r="S5" s="82" t="s">
        <v>10</v>
      </c>
      <c r="T5" s="80" t="s">
        <v>5</v>
      </c>
      <c r="U5" s="81" t="s">
        <v>6</v>
      </c>
      <c r="V5" s="83" t="s">
        <v>10</v>
      </c>
      <c r="W5" s="82" t="s">
        <v>7</v>
      </c>
      <c r="X5" s="86" t="s">
        <v>5</v>
      </c>
      <c r="Y5" s="8" t="s">
        <v>6</v>
      </c>
      <c r="Z5" s="9" t="s">
        <v>10</v>
      </c>
      <c r="AA5" s="10" t="s">
        <v>5</v>
      </c>
      <c r="AB5" s="8" t="s">
        <v>6</v>
      </c>
      <c r="AC5" s="11" t="s">
        <v>10</v>
      </c>
      <c r="AD5" s="11" t="s">
        <v>7</v>
      </c>
      <c r="AE5" s="10" t="s">
        <v>5</v>
      </c>
      <c r="AF5" s="8" t="s">
        <v>6</v>
      </c>
      <c r="AG5" s="8" t="s">
        <v>10</v>
      </c>
      <c r="AH5" s="11" t="s">
        <v>7</v>
      </c>
      <c r="AI5" s="12" t="s">
        <v>8</v>
      </c>
      <c r="AL5" s="6"/>
    </row>
    <row r="6" spans="1:38" s="2" customFormat="1" ht="13.5" thickBot="1">
      <c r="A6" s="478" t="s">
        <v>14</v>
      </c>
      <c r="B6" s="479"/>
      <c r="C6" s="13">
        <f>C7+C10+C11+C12+C13+C14+C15+C16+C17+C18+C19+C20</f>
        <v>20</v>
      </c>
      <c r="D6" s="14">
        <f>D7+D10+D11+D12+D13+D14+D15+D16+D17+D18+D19+D20</f>
        <v>2</v>
      </c>
      <c r="E6" s="54">
        <f>E7+E10+E11+E12+E13+E14+E15+E16+E17+E18+E19+E20</f>
        <v>0</v>
      </c>
      <c r="F6" s="13">
        <f>F7+F10+F11+F12+F13+F14+F15+F16+F17+F18+F19+F20+F21</f>
        <v>700</v>
      </c>
      <c r="G6" s="14">
        <f>G7+G10+G11+G12+G13+G14+G15+G16+G17+G18+G19+G20</f>
        <v>70</v>
      </c>
      <c r="H6" s="15">
        <f>SUM(H7:H20)</f>
        <v>0</v>
      </c>
      <c r="I6" s="108">
        <f>I22</f>
        <v>60</v>
      </c>
      <c r="J6" s="87">
        <f>J7+J10+J11+J12+J13+J14+J15+J16+J17+J18+J19+J20</f>
        <v>10</v>
      </c>
      <c r="K6" s="102">
        <f>K7+K10+K11+K12+K13+K14+K15+K16+K17+K18+K19+K20</f>
        <v>0</v>
      </c>
      <c r="L6" s="102">
        <f>L7+L10+L11+L12+L13+L14+L15+L16+L17+L18+L19+L20</f>
        <v>0</v>
      </c>
      <c r="M6" s="13">
        <f>M7+M10+M11+M12+M13+M14+M15+M16+M17+M18+M19+M20+M21</f>
        <v>350</v>
      </c>
      <c r="N6" s="14">
        <f>N7+N10+N11+N12+N13+N14+N15+N16+N17+N18+N19+N20</f>
        <v>0</v>
      </c>
      <c r="O6" s="14">
        <f>SUM(O7:O20)</f>
        <v>0</v>
      </c>
      <c r="P6" s="108">
        <f>P22</f>
        <v>60</v>
      </c>
      <c r="Q6" s="16">
        <f>Q7+Q10+Q11+Q12+Q13+Q14+Q15+Q16+Q17+Q18+Q19+Q20</f>
        <v>10</v>
      </c>
      <c r="R6" s="16">
        <f>R7+R10+R11+R12+R13+R14+R15+R16+R17+R18+R19+R20</f>
        <v>0</v>
      </c>
      <c r="S6" s="17">
        <f>S7+S10+S11+S12+S13+S14+S15+S16+S17+S18+S19+S20</f>
        <v>0</v>
      </c>
      <c r="T6" s="13">
        <f>T7+T10+T11+T12+T13+T14+T15+T16+T17+T18+T19+T20+T21</f>
        <v>350</v>
      </c>
      <c r="U6" s="14">
        <f>U7+U10+U11+U12+U13+U14+U15+U16+U17+U18+U19+U20</f>
        <v>0</v>
      </c>
      <c r="V6" s="18">
        <f>SUM(V7:V20)</f>
        <v>0</v>
      </c>
      <c r="W6" s="108">
        <f>W22</f>
        <v>60</v>
      </c>
      <c r="X6" s="13">
        <f>X7+X10+X11+X12+X13+X14+X15+X16+X17+X18+X19+X20+X21</f>
        <v>12</v>
      </c>
      <c r="Y6" s="16">
        <f>Y7+Y10+Y11+Y12+Y13+Y14+Y15+Y16+Y17+Y18+Y19+Y20</f>
        <v>0</v>
      </c>
      <c r="Z6" s="18">
        <f>Z7+Z10+Z11+Z12+Z13+Z14+Z15+Z16+Z17+Z18+Z19+Z20</f>
        <v>0</v>
      </c>
      <c r="AA6" s="13">
        <f>AA7+AA10+AA11+AA12+AA13+AA14+AA15+AA16+AA17+AA18+AA19+AA20+AA21</f>
        <v>360</v>
      </c>
      <c r="AB6" s="14">
        <f>AB7+AB10+AB11+AB12+AB13+AB14+AB15+AB16+AB17+AB18+AB19+AB20</f>
        <v>0</v>
      </c>
      <c r="AC6" s="18">
        <f>SUM(AC7:AC20)</f>
        <v>0</v>
      </c>
      <c r="AD6" s="109">
        <f>AD22</f>
        <v>120</v>
      </c>
      <c r="AE6" s="13">
        <f>AE7+AE10+AE11+AE12+AE13+AE14+AE15+AE16+AE17+AE18+AE19+AE20+AE21</f>
        <v>1760</v>
      </c>
      <c r="AF6" s="123">
        <f>SUM(AF7:AF20)</f>
        <v>70</v>
      </c>
      <c r="AG6" s="123">
        <f>SUM(AG7:AG20)</f>
        <v>0</v>
      </c>
      <c r="AH6" s="102"/>
      <c r="AI6" s="13">
        <f>AI7+AI10+AI11+AI12+AI13+AI14+AI15+AI16+AI17+AI18+AI19+AI20+AI21</f>
        <v>1830</v>
      </c>
      <c r="AL6" s="6"/>
    </row>
    <row r="7" spans="1:35" ht="12.75">
      <c r="A7" s="176">
        <v>1</v>
      </c>
      <c r="B7" s="150" t="s">
        <v>60</v>
      </c>
      <c r="C7" s="74">
        <v>3</v>
      </c>
      <c r="D7" s="21"/>
      <c r="E7" s="29"/>
      <c r="F7" s="22">
        <f>C7*(37-I6/30)</f>
        <v>105</v>
      </c>
      <c r="G7" s="23">
        <f>D7*(37-I6/30)</f>
        <v>0</v>
      </c>
      <c r="H7" s="30"/>
      <c r="I7" s="56"/>
      <c r="J7" s="25">
        <v>3</v>
      </c>
      <c r="K7" s="103"/>
      <c r="L7" s="26"/>
      <c r="M7" s="22">
        <f>J7*(37-P6/30)</f>
        <v>105</v>
      </c>
      <c r="N7" s="23">
        <f>K7*(37-P6/30)</f>
        <v>0</v>
      </c>
      <c r="O7" s="30"/>
      <c r="P7" s="59"/>
      <c r="Q7" s="28">
        <v>3</v>
      </c>
      <c r="R7" s="20"/>
      <c r="S7" s="29"/>
      <c r="T7" s="27">
        <f>Q7*(37-W6/30)</f>
        <v>105</v>
      </c>
      <c r="U7" s="57">
        <f>R7*(37-W6/30)</f>
        <v>0</v>
      </c>
      <c r="V7" s="30"/>
      <c r="W7" s="59"/>
      <c r="X7" s="28">
        <v>3</v>
      </c>
      <c r="Y7" s="20"/>
      <c r="Z7" s="21"/>
      <c r="AA7" s="22">
        <f>X7*(34-AD6/30)</f>
        <v>90</v>
      </c>
      <c r="AB7" s="23">
        <f>Y7*(34-AD6/30)</f>
        <v>0</v>
      </c>
      <c r="AC7" s="30"/>
      <c r="AD7" s="56"/>
      <c r="AE7" s="120">
        <f aca="true" t="shared" si="0" ref="AE7:AE21">SUM(F7,M7,T7,AA7)</f>
        <v>405</v>
      </c>
      <c r="AF7" s="127">
        <f aca="true" t="shared" si="1" ref="AF7:AF21">SUM(G7,N7,U7,AB7)</f>
        <v>0</v>
      </c>
      <c r="AG7" s="127">
        <f aca="true" t="shared" si="2" ref="AG7:AG21">SUM(H7,O7,V7,AC7)</f>
        <v>0</v>
      </c>
      <c r="AH7" s="128">
        <f aca="true" t="shared" si="3" ref="AH7:AH21">SUM(I7,P7,W7,AD7)</f>
        <v>0</v>
      </c>
      <c r="AI7" s="121">
        <f aca="true" t="shared" si="4" ref="AI7:AI21">SUM(AE7:AH7)</f>
        <v>405</v>
      </c>
    </row>
    <row r="8" spans="1:35" ht="12.75">
      <c r="A8" s="177" t="s">
        <v>61</v>
      </c>
      <c r="B8" s="151" t="s">
        <v>144</v>
      </c>
      <c r="C8" s="74">
        <v>2</v>
      </c>
      <c r="D8" s="21"/>
      <c r="E8" s="29"/>
      <c r="F8" s="22">
        <f>C8*(37-I6/30)</f>
        <v>70</v>
      </c>
      <c r="G8" s="23">
        <f>D8*(37-I6/30)</f>
        <v>0</v>
      </c>
      <c r="H8" s="30"/>
      <c r="I8" s="56"/>
      <c r="J8" s="74">
        <v>2</v>
      </c>
      <c r="K8" s="104"/>
      <c r="L8" s="75"/>
      <c r="M8" s="33">
        <f>J8*(37-P6/30)</f>
        <v>70</v>
      </c>
      <c r="N8" s="34">
        <f>K8*(37-P6/30)</f>
        <v>0</v>
      </c>
      <c r="O8" s="30"/>
      <c r="P8" s="59"/>
      <c r="Q8" s="28">
        <v>2</v>
      </c>
      <c r="R8" s="20"/>
      <c r="S8" s="29"/>
      <c r="T8" s="22">
        <f>Q8*(37-W6/30)</f>
        <v>70</v>
      </c>
      <c r="U8" s="57">
        <f>R8*(37-W6/30)</f>
        <v>0</v>
      </c>
      <c r="V8" s="30"/>
      <c r="W8" s="59"/>
      <c r="X8" s="28">
        <v>2</v>
      </c>
      <c r="Y8" s="20"/>
      <c r="Z8" s="21"/>
      <c r="AA8" s="22">
        <f>X8*(34-AD6/30)</f>
        <v>60</v>
      </c>
      <c r="AB8" s="23">
        <f>Y8*(34-AD6/30)</f>
        <v>0</v>
      </c>
      <c r="AC8" s="30"/>
      <c r="AD8" s="56"/>
      <c r="AE8" s="120">
        <f t="shared" si="0"/>
        <v>270</v>
      </c>
      <c r="AF8" s="40">
        <f t="shared" si="1"/>
        <v>0</v>
      </c>
      <c r="AG8" s="40">
        <f t="shared" si="2"/>
        <v>0</v>
      </c>
      <c r="AH8" s="129">
        <f t="shared" si="3"/>
        <v>0</v>
      </c>
      <c r="AI8" s="121">
        <f t="shared" si="4"/>
        <v>270</v>
      </c>
    </row>
    <row r="9" spans="1:35" ht="12.75">
      <c r="A9" s="178">
        <v>2</v>
      </c>
      <c r="B9" s="151" t="s">
        <v>145</v>
      </c>
      <c r="C9" s="74">
        <v>3</v>
      </c>
      <c r="D9" s="21"/>
      <c r="E9" s="29"/>
      <c r="F9" s="22">
        <f>C9*(37-I6/30)</f>
        <v>105</v>
      </c>
      <c r="G9" s="23">
        <f>D9*(37-I6/30)</f>
        <v>0</v>
      </c>
      <c r="H9" s="30"/>
      <c r="I9" s="56"/>
      <c r="J9" s="74">
        <v>3</v>
      </c>
      <c r="K9" s="104"/>
      <c r="L9" s="75"/>
      <c r="M9" s="33">
        <f>J9*(37-P6/30)</f>
        <v>105</v>
      </c>
      <c r="N9" s="34">
        <f>K9*(37-P6/30)</f>
        <v>0</v>
      </c>
      <c r="O9" s="30"/>
      <c r="P9" s="59"/>
      <c r="Q9" s="28">
        <v>3</v>
      </c>
      <c r="R9" s="20"/>
      <c r="S9" s="29"/>
      <c r="T9" s="22">
        <f>Q9*(37-W6/30)</f>
        <v>105</v>
      </c>
      <c r="U9" s="57"/>
      <c r="V9" s="30"/>
      <c r="W9" s="59"/>
      <c r="X9" s="28">
        <v>3</v>
      </c>
      <c r="Y9" s="20"/>
      <c r="Z9" s="21"/>
      <c r="AA9" s="22">
        <f>X9*(34-AD6/30)</f>
        <v>90</v>
      </c>
      <c r="AB9" s="23">
        <f>Y9*(34-AD6/30)</f>
        <v>0</v>
      </c>
      <c r="AC9" s="30"/>
      <c r="AD9" s="56"/>
      <c r="AE9" s="120">
        <f t="shared" si="0"/>
        <v>405</v>
      </c>
      <c r="AF9" s="40">
        <f t="shared" si="1"/>
        <v>0</v>
      </c>
      <c r="AG9" s="40">
        <f t="shared" si="2"/>
        <v>0</v>
      </c>
      <c r="AH9" s="129">
        <f t="shared" si="3"/>
        <v>0</v>
      </c>
      <c r="AI9" s="121">
        <f t="shared" si="4"/>
        <v>405</v>
      </c>
    </row>
    <row r="10" spans="1:35" ht="12.75">
      <c r="A10" s="178">
        <v>3</v>
      </c>
      <c r="B10" s="152" t="s">
        <v>64</v>
      </c>
      <c r="C10" s="74">
        <v>2</v>
      </c>
      <c r="D10" s="21"/>
      <c r="E10" s="29"/>
      <c r="F10" s="22">
        <f>C10*(37-I6/30)</f>
        <v>70</v>
      </c>
      <c r="G10" s="23">
        <f>D10*(37-I6/30)</f>
        <v>0</v>
      </c>
      <c r="H10" s="30"/>
      <c r="I10" s="56"/>
      <c r="J10" s="74">
        <v>2</v>
      </c>
      <c r="K10" s="104"/>
      <c r="L10" s="75"/>
      <c r="M10" s="33">
        <f>J10*(37-P6/30)</f>
        <v>70</v>
      </c>
      <c r="N10" s="34">
        <f>K10*(37-P6/30)</f>
        <v>0</v>
      </c>
      <c r="O10" s="30"/>
      <c r="P10" s="59"/>
      <c r="Q10" s="28">
        <v>2</v>
      </c>
      <c r="R10" s="20"/>
      <c r="S10" s="29"/>
      <c r="T10" s="22">
        <f>Q10*(37-W6/30)</f>
        <v>70</v>
      </c>
      <c r="U10" s="57">
        <f>R10*(37-W6/30)</f>
        <v>0</v>
      </c>
      <c r="V10" s="30"/>
      <c r="W10" s="59"/>
      <c r="X10" s="28">
        <v>2</v>
      </c>
      <c r="Y10" s="20"/>
      <c r="Z10" s="21"/>
      <c r="AA10" s="22">
        <f>X10*(34-AD6/30)</f>
        <v>60</v>
      </c>
      <c r="AB10" s="23">
        <f>Y10*(34-AD6/30)</f>
        <v>0</v>
      </c>
      <c r="AC10" s="30"/>
      <c r="AD10" s="56"/>
      <c r="AE10" s="120">
        <f t="shared" si="0"/>
        <v>270</v>
      </c>
      <c r="AF10" s="40">
        <f t="shared" si="1"/>
        <v>0</v>
      </c>
      <c r="AG10" s="40">
        <f t="shared" si="2"/>
        <v>0</v>
      </c>
      <c r="AH10" s="129">
        <f t="shared" si="3"/>
        <v>0</v>
      </c>
      <c r="AI10" s="121">
        <f t="shared" si="4"/>
        <v>270</v>
      </c>
    </row>
    <row r="11" spans="1:35" ht="12.75">
      <c r="A11" s="178">
        <v>4</v>
      </c>
      <c r="B11" s="152" t="s">
        <v>65</v>
      </c>
      <c r="C11" s="74">
        <v>2</v>
      </c>
      <c r="D11" s="21"/>
      <c r="E11" s="29"/>
      <c r="F11" s="22">
        <f>C11*(37-I6/30)</f>
        <v>70</v>
      </c>
      <c r="G11" s="23">
        <f>D11*(37-I6/30)</f>
        <v>0</v>
      </c>
      <c r="H11" s="30"/>
      <c r="I11" s="56"/>
      <c r="J11" s="74">
        <v>2</v>
      </c>
      <c r="K11" s="104"/>
      <c r="L11" s="75"/>
      <c r="M11" s="33">
        <f>J11*(37-P6/30)</f>
        <v>70</v>
      </c>
      <c r="N11" s="34">
        <f>K11*(37-P6/30)</f>
        <v>0</v>
      </c>
      <c r="O11" s="30"/>
      <c r="P11" s="59"/>
      <c r="Q11" s="28">
        <v>2</v>
      </c>
      <c r="R11" s="20"/>
      <c r="S11" s="29"/>
      <c r="T11" s="22">
        <f>Q11*(37-W6/30)</f>
        <v>70</v>
      </c>
      <c r="U11" s="57">
        <f>R11*(37-W6/30)</f>
        <v>0</v>
      </c>
      <c r="V11" s="30"/>
      <c r="W11" s="59"/>
      <c r="X11" s="28">
        <v>2</v>
      </c>
      <c r="Y11" s="20"/>
      <c r="Z11" s="21"/>
      <c r="AA11" s="22">
        <f>X11*(34-AD6/30)</f>
        <v>60</v>
      </c>
      <c r="AB11" s="23">
        <f>Y11*(34-AD6/30)</f>
        <v>0</v>
      </c>
      <c r="AC11" s="30"/>
      <c r="AD11" s="56"/>
      <c r="AE11" s="120">
        <f t="shared" si="0"/>
        <v>270</v>
      </c>
      <c r="AF11" s="40">
        <f t="shared" si="1"/>
        <v>0</v>
      </c>
      <c r="AG11" s="40">
        <f t="shared" si="2"/>
        <v>0</v>
      </c>
      <c r="AH11" s="129">
        <f t="shared" si="3"/>
        <v>0</v>
      </c>
      <c r="AI11" s="121">
        <f t="shared" si="4"/>
        <v>270</v>
      </c>
    </row>
    <row r="12" spans="1:35" ht="12.75">
      <c r="A12" s="178">
        <v>5</v>
      </c>
      <c r="B12" s="152" t="s">
        <v>66</v>
      </c>
      <c r="C12" s="74">
        <v>3</v>
      </c>
      <c r="D12" s="21"/>
      <c r="E12" s="29"/>
      <c r="F12" s="22">
        <f>C12*(37-I6/30)</f>
        <v>105</v>
      </c>
      <c r="G12" s="23">
        <f>D12*(37-I6/30)</f>
        <v>0</v>
      </c>
      <c r="H12" s="30"/>
      <c r="I12" s="56"/>
      <c r="J12" s="74">
        <v>3</v>
      </c>
      <c r="K12" s="104"/>
      <c r="L12" s="75"/>
      <c r="M12" s="33">
        <f>J12*(37-P6/30)</f>
        <v>105</v>
      </c>
      <c r="N12" s="34">
        <f>K12*(37-P6/30)</f>
        <v>0</v>
      </c>
      <c r="O12" s="30"/>
      <c r="P12" s="59"/>
      <c r="Q12" s="28">
        <v>3</v>
      </c>
      <c r="R12" s="20"/>
      <c r="S12" s="29"/>
      <c r="T12" s="22">
        <f>Q12*(37-W6/30)</f>
        <v>105</v>
      </c>
      <c r="U12" s="57">
        <f>R12*(37-W6/30)</f>
        <v>0</v>
      </c>
      <c r="V12" s="30"/>
      <c r="W12" s="59"/>
      <c r="X12" s="28">
        <v>3</v>
      </c>
      <c r="Y12" s="20"/>
      <c r="Z12" s="21"/>
      <c r="AA12" s="22">
        <f>X12*(34-AD6/30)</f>
        <v>90</v>
      </c>
      <c r="AB12" s="23">
        <f>Y12*(34-AD6/30)</f>
        <v>0</v>
      </c>
      <c r="AC12" s="30"/>
      <c r="AD12" s="56"/>
      <c r="AE12" s="120">
        <f t="shared" si="0"/>
        <v>405</v>
      </c>
      <c r="AF12" s="40">
        <f t="shared" si="1"/>
        <v>0</v>
      </c>
      <c r="AG12" s="40">
        <f t="shared" si="2"/>
        <v>0</v>
      </c>
      <c r="AH12" s="129">
        <f t="shared" si="3"/>
        <v>0</v>
      </c>
      <c r="AI12" s="121">
        <f t="shared" si="4"/>
        <v>405</v>
      </c>
    </row>
    <row r="13" spans="1:35" ht="12.75">
      <c r="A13" s="178">
        <v>6</v>
      </c>
      <c r="B13" s="152" t="s">
        <v>67</v>
      </c>
      <c r="C13" s="74"/>
      <c r="D13" s="21">
        <v>2</v>
      </c>
      <c r="E13" s="29"/>
      <c r="F13" s="22">
        <f>C13*(37-I6/30)</f>
        <v>0</v>
      </c>
      <c r="G13" s="23">
        <f>D13*(37-I6/30)</f>
        <v>70</v>
      </c>
      <c r="H13" s="30"/>
      <c r="I13" s="56"/>
      <c r="J13" s="74"/>
      <c r="K13" s="104"/>
      <c r="L13" s="75"/>
      <c r="M13" s="33">
        <f>J13*(37-P6/30)</f>
        <v>0</v>
      </c>
      <c r="N13" s="34">
        <f>K13*(37-P6/30)</f>
        <v>0</v>
      </c>
      <c r="O13" s="30"/>
      <c r="P13" s="59"/>
      <c r="Q13" s="28"/>
      <c r="R13" s="20"/>
      <c r="S13" s="29"/>
      <c r="T13" s="22">
        <f>Q13*(37-W6/30)</f>
        <v>0</v>
      </c>
      <c r="U13" s="57">
        <f>R13*(37-W6/30)</f>
        <v>0</v>
      </c>
      <c r="V13" s="30"/>
      <c r="W13" s="59"/>
      <c r="X13" s="28"/>
      <c r="Y13" s="20"/>
      <c r="Z13" s="21"/>
      <c r="AA13" s="22">
        <f>X13*(34-AD6/30)</f>
        <v>0</v>
      </c>
      <c r="AB13" s="23">
        <f>Y13*(34-AD6/30)</f>
        <v>0</v>
      </c>
      <c r="AC13" s="30"/>
      <c r="AD13" s="56"/>
      <c r="AE13" s="120">
        <f t="shared" si="0"/>
        <v>0</v>
      </c>
      <c r="AF13" s="40">
        <f t="shared" si="1"/>
        <v>70</v>
      </c>
      <c r="AG13" s="40">
        <f t="shared" si="2"/>
        <v>0</v>
      </c>
      <c r="AH13" s="129">
        <f t="shared" si="3"/>
        <v>0</v>
      </c>
      <c r="AI13" s="121">
        <f t="shared" si="4"/>
        <v>70</v>
      </c>
    </row>
    <row r="14" spans="1:35" ht="12.75">
      <c r="A14" s="178">
        <v>7</v>
      </c>
      <c r="B14" s="152" t="s">
        <v>68</v>
      </c>
      <c r="C14" s="35">
        <v>2</v>
      </c>
      <c r="D14" s="32"/>
      <c r="E14" s="38"/>
      <c r="F14" s="33">
        <f>C14*(37-I6/30)</f>
        <v>70</v>
      </c>
      <c r="G14" s="34">
        <f>D14*(37-I6/30)</f>
        <v>0</v>
      </c>
      <c r="H14" s="39"/>
      <c r="I14" s="96"/>
      <c r="J14" s="35"/>
      <c r="K14" s="52"/>
      <c r="L14" s="36"/>
      <c r="M14" s="33">
        <f>J14*(37-P6/30)</f>
        <v>0</v>
      </c>
      <c r="N14" s="34">
        <f>K14*(37-P6/30)</f>
        <v>0</v>
      </c>
      <c r="O14" s="39"/>
      <c r="P14" s="90"/>
      <c r="Q14" s="37"/>
      <c r="R14" s="31"/>
      <c r="S14" s="38"/>
      <c r="T14" s="33">
        <f>Q14*(37-W6/30)</f>
        <v>0</v>
      </c>
      <c r="U14" s="61">
        <f>R14*(37-W6/30)</f>
        <v>0</v>
      </c>
      <c r="V14" s="39"/>
      <c r="W14" s="90"/>
      <c r="X14" s="37"/>
      <c r="Y14" s="31"/>
      <c r="Z14" s="32"/>
      <c r="AA14" s="22">
        <f>X14*(34-AD6/30)</f>
        <v>0</v>
      </c>
      <c r="AB14" s="34">
        <f>Y14*(34-AD6/30)</f>
        <v>0</v>
      </c>
      <c r="AC14" s="39"/>
      <c r="AD14" s="96"/>
      <c r="AE14" s="120">
        <f t="shared" si="0"/>
        <v>70</v>
      </c>
      <c r="AF14" s="40">
        <f t="shared" si="1"/>
        <v>0</v>
      </c>
      <c r="AG14" s="40">
        <f t="shared" si="2"/>
        <v>0</v>
      </c>
      <c r="AH14" s="129">
        <f t="shared" si="3"/>
        <v>0</v>
      </c>
      <c r="AI14" s="122">
        <f t="shared" si="4"/>
        <v>70</v>
      </c>
    </row>
    <row r="15" spans="1:35" ht="12.75">
      <c r="A15" s="178">
        <v>8</v>
      </c>
      <c r="B15" s="152" t="s">
        <v>69</v>
      </c>
      <c r="C15" s="41">
        <v>1</v>
      </c>
      <c r="D15" s="32"/>
      <c r="E15" s="38"/>
      <c r="F15" s="33">
        <f>C15*(37-I6/30)</f>
        <v>35</v>
      </c>
      <c r="G15" s="34">
        <f>D15*(37-I6/30)</f>
        <v>0</v>
      </c>
      <c r="H15" s="39"/>
      <c r="I15" s="96"/>
      <c r="J15" s="35"/>
      <c r="K15" s="52"/>
      <c r="L15" s="36"/>
      <c r="M15" s="33">
        <f>J15*(37-P6/30)</f>
        <v>0</v>
      </c>
      <c r="N15" s="34">
        <f>K15*(37-P6/30)</f>
        <v>0</v>
      </c>
      <c r="O15" s="39"/>
      <c r="P15" s="90"/>
      <c r="Q15" s="37"/>
      <c r="R15" s="31"/>
      <c r="S15" s="38"/>
      <c r="T15" s="33">
        <f>Q15*(37-W6/30)</f>
        <v>0</v>
      </c>
      <c r="U15" s="61">
        <f>R15*(37-W6/30)</f>
        <v>0</v>
      </c>
      <c r="V15" s="39"/>
      <c r="W15" s="90"/>
      <c r="X15" s="37"/>
      <c r="Y15" s="31"/>
      <c r="Z15" s="32"/>
      <c r="AA15" s="22">
        <f>X15*(34-AD6/30)</f>
        <v>0</v>
      </c>
      <c r="AB15" s="34">
        <f>Y15*(34-AD6/30)</f>
        <v>0</v>
      </c>
      <c r="AC15" s="39"/>
      <c r="AD15" s="96"/>
      <c r="AE15" s="120">
        <f t="shared" si="0"/>
        <v>35</v>
      </c>
      <c r="AF15" s="40">
        <f t="shared" si="1"/>
        <v>0</v>
      </c>
      <c r="AG15" s="40">
        <f t="shared" si="2"/>
        <v>0</v>
      </c>
      <c r="AH15" s="129">
        <f t="shared" si="3"/>
        <v>0</v>
      </c>
      <c r="AI15" s="122">
        <f t="shared" si="4"/>
        <v>35</v>
      </c>
    </row>
    <row r="16" spans="1:35" ht="12.75">
      <c r="A16" s="178">
        <v>9</v>
      </c>
      <c r="B16" s="152" t="s">
        <v>72</v>
      </c>
      <c r="C16" s="35">
        <v>2</v>
      </c>
      <c r="D16" s="32"/>
      <c r="E16" s="38"/>
      <c r="F16" s="33">
        <f>C16*(37-I6/30)</f>
        <v>70</v>
      </c>
      <c r="G16" s="34">
        <f>D16*(37-I6/30)</f>
        <v>0</v>
      </c>
      <c r="H16" s="39"/>
      <c r="I16" s="96"/>
      <c r="J16" s="35"/>
      <c r="K16" s="52"/>
      <c r="L16" s="36"/>
      <c r="M16" s="33">
        <f>J16*(37-P6/30)</f>
        <v>0</v>
      </c>
      <c r="N16" s="34">
        <f>K16*(37-P6/30)</f>
        <v>0</v>
      </c>
      <c r="O16" s="39"/>
      <c r="P16" s="90"/>
      <c r="Q16" s="37"/>
      <c r="R16" s="31"/>
      <c r="S16" s="38"/>
      <c r="T16" s="33">
        <f>Q16*(37-W6/30)</f>
        <v>0</v>
      </c>
      <c r="U16" s="61">
        <f>R16*(37-W6/30)</f>
        <v>0</v>
      </c>
      <c r="V16" s="39"/>
      <c r="W16" s="90"/>
      <c r="X16" s="37"/>
      <c r="Y16" s="31"/>
      <c r="Z16" s="32"/>
      <c r="AA16" s="22">
        <f>X16*(34-AD6/30)</f>
        <v>0</v>
      </c>
      <c r="AB16" s="34">
        <f>Y16*(34-AD6/30)</f>
        <v>0</v>
      </c>
      <c r="AC16" s="39"/>
      <c r="AD16" s="96"/>
      <c r="AE16" s="120">
        <f t="shared" si="0"/>
        <v>70</v>
      </c>
      <c r="AF16" s="40">
        <f t="shared" si="1"/>
        <v>0</v>
      </c>
      <c r="AG16" s="40">
        <f t="shared" si="2"/>
        <v>0</v>
      </c>
      <c r="AH16" s="129">
        <f t="shared" si="3"/>
        <v>0</v>
      </c>
      <c r="AI16" s="122">
        <f t="shared" si="4"/>
        <v>70</v>
      </c>
    </row>
    <row r="17" spans="1:35" ht="12.75">
      <c r="A17" s="178">
        <v>10</v>
      </c>
      <c r="B17" s="152" t="s">
        <v>70</v>
      </c>
      <c r="C17" s="35">
        <v>1</v>
      </c>
      <c r="D17" s="32"/>
      <c r="E17" s="38"/>
      <c r="F17" s="33">
        <f>C17*(37-I6/30)</f>
        <v>35</v>
      </c>
      <c r="G17" s="34">
        <f>D17*(37-I6/30)</f>
        <v>0</v>
      </c>
      <c r="H17" s="39"/>
      <c r="I17" s="96"/>
      <c r="J17" s="35"/>
      <c r="K17" s="52"/>
      <c r="L17" s="36"/>
      <c r="M17" s="33">
        <f>J17*(37-P6/30)</f>
        <v>0</v>
      </c>
      <c r="N17" s="34">
        <f>K17*(37-P6/30)</f>
        <v>0</v>
      </c>
      <c r="O17" s="39"/>
      <c r="P17" s="90"/>
      <c r="Q17" s="37"/>
      <c r="R17" s="31"/>
      <c r="S17" s="38"/>
      <c r="T17" s="33">
        <f>Q17*(37-W6/30)</f>
        <v>0</v>
      </c>
      <c r="U17" s="61">
        <f>R17*(37-W6/30)</f>
        <v>0</v>
      </c>
      <c r="V17" s="39"/>
      <c r="W17" s="90"/>
      <c r="X17" s="37"/>
      <c r="Y17" s="31"/>
      <c r="Z17" s="32"/>
      <c r="AA17" s="22">
        <f>X17*(34-AD6/30)</f>
        <v>0</v>
      </c>
      <c r="AB17" s="34">
        <f>Y17*(34-AD6/30)</f>
        <v>0</v>
      </c>
      <c r="AC17" s="39"/>
      <c r="AD17" s="96"/>
      <c r="AE17" s="120">
        <f t="shared" si="0"/>
        <v>35</v>
      </c>
      <c r="AF17" s="40">
        <f t="shared" si="1"/>
        <v>0</v>
      </c>
      <c r="AG17" s="40">
        <f t="shared" si="2"/>
        <v>0</v>
      </c>
      <c r="AH17" s="129">
        <f t="shared" si="3"/>
        <v>0</v>
      </c>
      <c r="AI17" s="122">
        <f t="shared" si="4"/>
        <v>35</v>
      </c>
    </row>
    <row r="18" spans="1:35" ht="12.75">
      <c r="A18" s="178">
        <v>11</v>
      </c>
      <c r="B18" s="152" t="s">
        <v>73</v>
      </c>
      <c r="C18" s="35">
        <v>2</v>
      </c>
      <c r="D18" s="32"/>
      <c r="E18" s="38"/>
      <c r="F18" s="33">
        <f>C18*(37-I6/30)</f>
        <v>70</v>
      </c>
      <c r="G18" s="34">
        <f>D18*(37-I6/30)</f>
        <v>0</v>
      </c>
      <c r="H18" s="39"/>
      <c r="I18" s="96"/>
      <c r="J18" s="41"/>
      <c r="K18" s="52"/>
      <c r="L18" s="36"/>
      <c r="M18" s="33">
        <f>J18*(37-P6/30)</f>
        <v>0</v>
      </c>
      <c r="N18" s="34">
        <f>K18*(37-P6/30)</f>
        <v>0</v>
      </c>
      <c r="O18" s="39"/>
      <c r="P18" s="90"/>
      <c r="Q18" s="37"/>
      <c r="R18" s="31"/>
      <c r="S18" s="38"/>
      <c r="T18" s="33">
        <f>Q18*(37-W6/30)</f>
        <v>0</v>
      </c>
      <c r="U18" s="61">
        <f>R18*(37-W6/30)</f>
        <v>0</v>
      </c>
      <c r="V18" s="39"/>
      <c r="W18" s="90"/>
      <c r="X18" s="37"/>
      <c r="Y18" s="31"/>
      <c r="Z18" s="32"/>
      <c r="AA18" s="22">
        <f>X18*(34-AD6/30)</f>
        <v>0</v>
      </c>
      <c r="AB18" s="34">
        <f>Y18*(34-AD6/30)</f>
        <v>0</v>
      </c>
      <c r="AC18" s="39"/>
      <c r="AD18" s="96"/>
      <c r="AE18" s="120">
        <f t="shared" si="0"/>
        <v>70</v>
      </c>
      <c r="AF18" s="40">
        <f t="shared" si="1"/>
        <v>0</v>
      </c>
      <c r="AG18" s="40">
        <f t="shared" si="2"/>
        <v>0</v>
      </c>
      <c r="AH18" s="129">
        <f t="shared" si="3"/>
        <v>0</v>
      </c>
      <c r="AI18" s="122">
        <f t="shared" si="4"/>
        <v>70</v>
      </c>
    </row>
    <row r="19" spans="1:35" ht="12.75">
      <c r="A19" s="178">
        <v>12</v>
      </c>
      <c r="B19" s="152" t="s">
        <v>74</v>
      </c>
      <c r="C19" s="35">
        <v>2</v>
      </c>
      <c r="D19" s="32"/>
      <c r="E19" s="38"/>
      <c r="F19" s="33">
        <f>C19*(37-I6/30)</f>
        <v>70</v>
      </c>
      <c r="G19" s="34">
        <f>D19*(37-I6/30)</f>
        <v>0</v>
      </c>
      <c r="H19" s="39"/>
      <c r="I19" s="96"/>
      <c r="J19" s="41"/>
      <c r="K19" s="52"/>
      <c r="L19" s="36"/>
      <c r="M19" s="33">
        <f>J19*(37-P6/30)</f>
        <v>0</v>
      </c>
      <c r="N19" s="34">
        <f>K19*(37-P6/30)</f>
        <v>0</v>
      </c>
      <c r="O19" s="39"/>
      <c r="P19" s="90"/>
      <c r="Q19" s="37"/>
      <c r="R19" s="31"/>
      <c r="S19" s="38"/>
      <c r="T19" s="33">
        <f>Q19*(37-W6/30)</f>
        <v>0</v>
      </c>
      <c r="U19" s="61">
        <f>R19*(37-W6/30)</f>
        <v>0</v>
      </c>
      <c r="V19" s="39"/>
      <c r="W19" s="90"/>
      <c r="X19" s="37"/>
      <c r="Y19" s="31"/>
      <c r="Z19" s="32"/>
      <c r="AA19" s="22">
        <f>X19*(34-AD6/30)</f>
        <v>0</v>
      </c>
      <c r="AB19" s="34">
        <f>Y19*(34-AD6/30)</f>
        <v>0</v>
      </c>
      <c r="AC19" s="39"/>
      <c r="AD19" s="96"/>
      <c r="AE19" s="120">
        <f t="shared" si="0"/>
        <v>70</v>
      </c>
      <c r="AF19" s="40">
        <f t="shared" si="1"/>
        <v>0</v>
      </c>
      <c r="AG19" s="40">
        <f t="shared" si="2"/>
        <v>0</v>
      </c>
      <c r="AH19" s="129">
        <f t="shared" si="3"/>
        <v>0</v>
      </c>
      <c r="AI19" s="122">
        <f t="shared" si="4"/>
        <v>70</v>
      </c>
    </row>
    <row r="20" spans="1:35" ht="12.75">
      <c r="A20" s="178">
        <v>13</v>
      </c>
      <c r="B20" s="152" t="s">
        <v>75</v>
      </c>
      <c r="C20" s="35"/>
      <c r="D20" s="32"/>
      <c r="E20" s="38"/>
      <c r="F20" s="33">
        <f>C20*(37-I6/30)</f>
        <v>0</v>
      </c>
      <c r="G20" s="34">
        <f>D20*(37-I6/30)</f>
        <v>0</v>
      </c>
      <c r="H20" s="39"/>
      <c r="I20" s="96"/>
      <c r="J20" s="41"/>
      <c r="K20" s="52"/>
      <c r="L20" s="36"/>
      <c r="M20" s="33">
        <f>J20*(37-P6/30)</f>
        <v>0</v>
      </c>
      <c r="N20" s="34">
        <f>K20*(37-P6/30)</f>
        <v>0</v>
      </c>
      <c r="O20" s="39"/>
      <c r="P20" s="90"/>
      <c r="Q20" s="37"/>
      <c r="R20" s="31"/>
      <c r="S20" s="38"/>
      <c r="T20" s="33">
        <f>Q20*(37-W6/30)</f>
        <v>0</v>
      </c>
      <c r="U20" s="61">
        <f>R20*(37-W6/30)</f>
        <v>0</v>
      </c>
      <c r="V20" s="39"/>
      <c r="W20" s="90"/>
      <c r="X20" s="37">
        <v>1</v>
      </c>
      <c r="Y20" s="31"/>
      <c r="Z20" s="32"/>
      <c r="AA20" s="33">
        <f>X20*(34-AD6/30)</f>
        <v>30</v>
      </c>
      <c r="AB20" s="34">
        <f>Y20*(34-AD6/30)</f>
        <v>0</v>
      </c>
      <c r="AC20" s="39"/>
      <c r="AD20" s="96"/>
      <c r="AE20" s="362">
        <f t="shared" si="0"/>
        <v>30</v>
      </c>
      <c r="AF20" s="40">
        <f t="shared" si="1"/>
        <v>0</v>
      </c>
      <c r="AG20" s="40">
        <f t="shared" si="2"/>
        <v>0</v>
      </c>
      <c r="AH20" s="129">
        <f t="shared" si="3"/>
        <v>0</v>
      </c>
      <c r="AI20" s="122">
        <f t="shared" si="4"/>
        <v>30</v>
      </c>
    </row>
    <row r="21" spans="1:35" ht="13.5" thickBot="1">
      <c r="A21" s="178">
        <v>14</v>
      </c>
      <c r="B21" s="118" t="s">
        <v>76</v>
      </c>
      <c r="C21" s="47"/>
      <c r="D21" s="43"/>
      <c r="E21" s="48"/>
      <c r="F21" s="33">
        <f>C21*(37-I7/30)</f>
        <v>0</v>
      </c>
      <c r="G21" s="45">
        <f>D21*35</f>
        <v>0</v>
      </c>
      <c r="H21" s="51"/>
      <c r="I21" s="98"/>
      <c r="J21" s="47"/>
      <c r="K21" s="43"/>
      <c r="L21" s="48"/>
      <c r="M21" s="33">
        <f>J21*(37-P7/30)</f>
        <v>0</v>
      </c>
      <c r="N21" s="45">
        <f>K21*35</f>
        <v>0</v>
      </c>
      <c r="O21" s="51"/>
      <c r="P21" s="95"/>
      <c r="Q21" s="37"/>
      <c r="R21" s="42"/>
      <c r="S21" s="48"/>
      <c r="T21" s="44">
        <f>Q21*35</f>
        <v>0</v>
      </c>
      <c r="U21" s="62">
        <f>R21*35</f>
        <v>0</v>
      </c>
      <c r="V21" s="51"/>
      <c r="W21" s="91"/>
      <c r="X21" s="50">
        <v>1</v>
      </c>
      <c r="Y21" s="42"/>
      <c r="Z21" s="43"/>
      <c r="AA21" s="33">
        <f>X21*(34-AD6/30)</f>
        <v>30</v>
      </c>
      <c r="AB21" s="45">
        <f>Y21*32</f>
        <v>0</v>
      </c>
      <c r="AC21" s="51"/>
      <c r="AD21" s="97"/>
      <c r="AE21" s="120">
        <f t="shared" si="0"/>
        <v>30</v>
      </c>
      <c r="AF21" s="361">
        <f t="shared" si="1"/>
        <v>0</v>
      </c>
      <c r="AG21" s="361">
        <f t="shared" si="2"/>
        <v>0</v>
      </c>
      <c r="AH21" s="143">
        <f t="shared" si="3"/>
        <v>0</v>
      </c>
      <c r="AI21" s="360">
        <f t="shared" si="4"/>
        <v>30</v>
      </c>
    </row>
    <row r="22" spans="1:35" s="2" customFormat="1" ht="13.5" thickBot="1">
      <c r="A22" s="462" t="s">
        <v>13</v>
      </c>
      <c r="B22" s="463"/>
      <c r="C22" s="66">
        <f aca="true" t="shared" si="5" ref="C22:AF22">SUM(C23:C31)</f>
        <v>4</v>
      </c>
      <c r="D22" s="67">
        <f t="shared" si="5"/>
        <v>0</v>
      </c>
      <c r="E22" s="117">
        <f t="shared" si="5"/>
        <v>5</v>
      </c>
      <c r="F22" s="66">
        <f t="shared" si="5"/>
        <v>140</v>
      </c>
      <c r="G22" s="67">
        <f t="shared" si="5"/>
        <v>0</v>
      </c>
      <c r="H22" s="70">
        <f t="shared" si="5"/>
        <v>175</v>
      </c>
      <c r="I22" s="68">
        <f t="shared" si="5"/>
        <v>60</v>
      </c>
      <c r="J22" s="66">
        <f t="shared" si="5"/>
        <v>7</v>
      </c>
      <c r="K22" s="70">
        <f t="shared" si="5"/>
        <v>4</v>
      </c>
      <c r="L22" s="68">
        <f t="shared" si="5"/>
        <v>8</v>
      </c>
      <c r="M22" s="71">
        <f t="shared" si="5"/>
        <v>245</v>
      </c>
      <c r="N22" s="72">
        <f t="shared" si="5"/>
        <v>140</v>
      </c>
      <c r="O22" s="73">
        <f t="shared" si="5"/>
        <v>280</v>
      </c>
      <c r="P22" s="94">
        <f t="shared" si="5"/>
        <v>60</v>
      </c>
      <c r="Q22" s="69">
        <f t="shared" si="5"/>
        <v>6</v>
      </c>
      <c r="R22" s="67">
        <f t="shared" si="5"/>
        <v>0</v>
      </c>
      <c r="S22" s="68">
        <f t="shared" si="5"/>
        <v>13</v>
      </c>
      <c r="T22" s="71">
        <f t="shared" si="5"/>
        <v>210</v>
      </c>
      <c r="U22" s="84">
        <f t="shared" si="5"/>
        <v>0</v>
      </c>
      <c r="V22" s="73">
        <f t="shared" si="5"/>
        <v>455</v>
      </c>
      <c r="W22" s="94">
        <f t="shared" si="5"/>
        <v>60</v>
      </c>
      <c r="X22" s="69">
        <f t="shared" si="5"/>
        <v>2</v>
      </c>
      <c r="Y22" s="67">
        <f t="shared" si="5"/>
        <v>2</v>
      </c>
      <c r="Z22" s="68">
        <f t="shared" si="5"/>
        <v>13</v>
      </c>
      <c r="AA22" s="110">
        <f t="shared" si="5"/>
        <v>60</v>
      </c>
      <c r="AB22" s="111">
        <f t="shared" si="5"/>
        <v>60</v>
      </c>
      <c r="AC22" s="112">
        <f t="shared" si="5"/>
        <v>390</v>
      </c>
      <c r="AD22" s="113">
        <f t="shared" si="5"/>
        <v>120</v>
      </c>
      <c r="AE22" s="148">
        <f t="shared" si="5"/>
        <v>655</v>
      </c>
      <c r="AF22" s="144">
        <f t="shared" si="5"/>
        <v>200</v>
      </c>
      <c r="AG22" s="14">
        <f>SUM(H22,O22,V22,AC22)</f>
        <v>1300</v>
      </c>
      <c r="AH22" s="172">
        <f>SUM(AH23:AH31)</f>
        <v>300</v>
      </c>
      <c r="AI22" s="125">
        <f>SUM(AI23:AI31)</f>
        <v>2455</v>
      </c>
    </row>
    <row r="23" spans="1:35" ht="12.75">
      <c r="A23" s="176">
        <v>15</v>
      </c>
      <c r="B23" s="206" t="s">
        <v>77</v>
      </c>
      <c r="C23" s="322">
        <v>2</v>
      </c>
      <c r="D23" s="323"/>
      <c r="E23" s="324"/>
      <c r="F23" s="269">
        <f>C23*(37-I22/30)</f>
        <v>70</v>
      </c>
      <c r="G23" s="270">
        <f>D23*(37-I22/30)</f>
        <v>0</v>
      </c>
      <c r="H23" s="270">
        <f>E23*35</f>
        <v>0</v>
      </c>
      <c r="I23" s="318"/>
      <c r="J23" s="325">
        <v>2</v>
      </c>
      <c r="K23" s="323"/>
      <c r="L23" s="326"/>
      <c r="M23" s="274">
        <f>J23*(37-P22/30)</f>
        <v>70</v>
      </c>
      <c r="N23" s="275">
        <f>K23*(37-P22/30)</f>
        <v>0</v>
      </c>
      <c r="O23" s="270"/>
      <c r="P23" s="327"/>
      <c r="Q23" s="322">
        <v>2</v>
      </c>
      <c r="R23" s="323"/>
      <c r="S23" s="326"/>
      <c r="T23" s="274">
        <f>Q23*(37-W22/30)</f>
        <v>70</v>
      </c>
      <c r="U23" s="277">
        <f>R23*(37-W22/30)</f>
        <v>0</v>
      </c>
      <c r="V23" s="270"/>
      <c r="W23" s="327"/>
      <c r="X23" s="322">
        <v>2</v>
      </c>
      <c r="Y23" s="323"/>
      <c r="Z23" s="324"/>
      <c r="AA23" s="269">
        <f>X23*(34-AD22/30)</f>
        <v>60</v>
      </c>
      <c r="AB23" s="270">
        <f>Y23*(34-AD22/30)</f>
        <v>0</v>
      </c>
      <c r="AC23" s="270">
        <f>Z23*33</f>
        <v>0</v>
      </c>
      <c r="AD23" s="328"/>
      <c r="AE23" s="227">
        <f aca="true" t="shared" si="6" ref="AE23:AH31">SUM(F23,M23,T23,AA23)</f>
        <v>270</v>
      </c>
      <c r="AF23" s="211">
        <f t="shared" si="6"/>
        <v>0</v>
      </c>
      <c r="AG23" s="127">
        <f t="shared" si="6"/>
        <v>0</v>
      </c>
      <c r="AH23" s="183">
        <f t="shared" si="6"/>
        <v>0</v>
      </c>
      <c r="AI23" s="184">
        <f aca="true" t="shared" si="7" ref="AI23:AI31">SUM(AE23:AH23)</f>
        <v>270</v>
      </c>
    </row>
    <row r="24" spans="1:35" ht="12.75">
      <c r="A24" s="178">
        <v>16</v>
      </c>
      <c r="B24" s="145" t="s">
        <v>79</v>
      </c>
      <c r="C24" s="329">
        <v>2</v>
      </c>
      <c r="D24" s="330"/>
      <c r="E24" s="331"/>
      <c r="F24" s="283">
        <f>C24*(37-I22/30)</f>
        <v>70</v>
      </c>
      <c r="G24" s="284">
        <f>D24*(37-I22/30)</f>
        <v>0</v>
      </c>
      <c r="H24" s="284">
        <f>E24*35</f>
        <v>0</v>
      </c>
      <c r="I24" s="319"/>
      <c r="J24" s="332">
        <v>2</v>
      </c>
      <c r="K24" s="330"/>
      <c r="L24" s="333"/>
      <c r="M24" s="283">
        <f>J24*(37-P22/30)</f>
        <v>70</v>
      </c>
      <c r="N24" s="284">
        <f>K24*(37-P22/30)</f>
        <v>0</v>
      </c>
      <c r="O24" s="284"/>
      <c r="P24" s="334"/>
      <c r="Q24" s="329"/>
      <c r="R24" s="330"/>
      <c r="S24" s="333"/>
      <c r="T24" s="283">
        <f>Q24*(37-W22/30)</f>
        <v>0</v>
      </c>
      <c r="U24" s="290">
        <f>R24*(37-W22/30)</f>
        <v>0</v>
      </c>
      <c r="V24" s="284"/>
      <c r="W24" s="334"/>
      <c r="X24" s="329"/>
      <c r="Y24" s="330"/>
      <c r="Z24" s="331"/>
      <c r="AA24" s="283">
        <f>X24*(34-AD22/30)</f>
        <v>0</v>
      </c>
      <c r="AB24" s="284">
        <f>Y24*(34-AD17/30)</f>
        <v>0</v>
      </c>
      <c r="AC24" s="284">
        <f>Z24*33</f>
        <v>0</v>
      </c>
      <c r="AD24" s="335"/>
      <c r="AE24" s="186">
        <f t="shared" si="6"/>
        <v>140</v>
      </c>
      <c r="AF24" s="40">
        <f t="shared" si="6"/>
        <v>0</v>
      </c>
      <c r="AG24" s="187">
        <f t="shared" si="6"/>
        <v>0</v>
      </c>
      <c r="AH24" s="188">
        <f t="shared" si="6"/>
        <v>0</v>
      </c>
      <c r="AI24" s="189">
        <f t="shared" si="7"/>
        <v>140</v>
      </c>
    </row>
    <row r="25" spans="1:35" ht="12.75">
      <c r="A25" s="178">
        <v>17</v>
      </c>
      <c r="B25" s="145" t="s">
        <v>78</v>
      </c>
      <c r="C25" s="329"/>
      <c r="D25" s="330"/>
      <c r="E25" s="331"/>
      <c r="F25" s="283">
        <f>C25*(37-I22/30)</f>
        <v>0</v>
      </c>
      <c r="G25" s="284">
        <f>D25*(37-I22/30)</f>
        <v>0</v>
      </c>
      <c r="H25" s="284">
        <f>E25*35</f>
        <v>0</v>
      </c>
      <c r="I25" s="319"/>
      <c r="J25" s="332"/>
      <c r="K25" s="330">
        <v>2</v>
      </c>
      <c r="L25" s="333"/>
      <c r="M25" s="283">
        <f>J25*(37-P22/30)</f>
        <v>0</v>
      </c>
      <c r="N25" s="284">
        <f>K25*(37-P22/30)</f>
        <v>70</v>
      </c>
      <c r="O25" s="284"/>
      <c r="P25" s="334"/>
      <c r="Q25" s="329"/>
      <c r="R25" s="330"/>
      <c r="S25" s="333"/>
      <c r="T25" s="283">
        <f>Q25*(37-W22/30)</f>
        <v>0</v>
      </c>
      <c r="U25" s="290"/>
      <c r="V25" s="284"/>
      <c r="W25" s="334"/>
      <c r="X25" s="329"/>
      <c r="Y25" s="330"/>
      <c r="Z25" s="331"/>
      <c r="AA25" s="283">
        <f>X25*(34-AD22/30)</f>
        <v>0</v>
      </c>
      <c r="AB25" s="284">
        <f>Y25*(34-AD22/30)</f>
        <v>0</v>
      </c>
      <c r="AC25" s="284">
        <f>Z25*33</f>
        <v>0</v>
      </c>
      <c r="AD25" s="335"/>
      <c r="AE25" s="186">
        <f t="shared" si="6"/>
        <v>0</v>
      </c>
      <c r="AF25" s="40">
        <f t="shared" si="6"/>
        <v>70</v>
      </c>
      <c r="AG25" s="187">
        <f t="shared" si="6"/>
        <v>0</v>
      </c>
      <c r="AH25" s="188">
        <f t="shared" si="6"/>
        <v>0</v>
      </c>
      <c r="AI25" s="189">
        <f t="shared" si="7"/>
        <v>70</v>
      </c>
    </row>
    <row r="26" spans="1:35" ht="12.75">
      <c r="A26" s="178">
        <v>18</v>
      </c>
      <c r="B26" s="145" t="s">
        <v>80</v>
      </c>
      <c r="C26" s="329"/>
      <c r="D26" s="330"/>
      <c r="E26" s="331"/>
      <c r="F26" s="283">
        <f>C26*(37-I22/30)</f>
        <v>0</v>
      </c>
      <c r="G26" s="284">
        <f>D26*(37-I22/30)</f>
        <v>0</v>
      </c>
      <c r="H26" s="284"/>
      <c r="I26" s="319"/>
      <c r="J26" s="332">
        <v>2</v>
      </c>
      <c r="K26" s="330"/>
      <c r="L26" s="333"/>
      <c r="M26" s="274">
        <v>70</v>
      </c>
      <c r="N26" s="284"/>
      <c r="O26" s="284"/>
      <c r="P26" s="334"/>
      <c r="Q26" s="329"/>
      <c r="R26" s="330"/>
      <c r="S26" s="333"/>
      <c r="T26" s="274"/>
      <c r="U26" s="290"/>
      <c r="V26" s="284"/>
      <c r="W26" s="334"/>
      <c r="X26" s="329"/>
      <c r="Y26" s="330"/>
      <c r="Z26" s="331"/>
      <c r="AA26" s="283">
        <f>X26*(34-AD22/30)</f>
        <v>0</v>
      </c>
      <c r="AB26" s="284"/>
      <c r="AC26" s="284"/>
      <c r="AD26" s="335"/>
      <c r="AE26" s="101">
        <f t="shared" si="6"/>
        <v>70</v>
      </c>
      <c r="AF26" s="40"/>
      <c r="AG26" s="187"/>
      <c r="AH26" s="188"/>
      <c r="AI26" s="189">
        <f t="shared" si="7"/>
        <v>70</v>
      </c>
    </row>
    <row r="27" spans="1:35" ht="12.75">
      <c r="A27" s="178">
        <v>19</v>
      </c>
      <c r="B27" s="185" t="s">
        <v>100</v>
      </c>
      <c r="C27" s="329"/>
      <c r="D27" s="330"/>
      <c r="E27" s="331"/>
      <c r="F27" s="283">
        <f>C27*(37-I22/30)</f>
        <v>0</v>
      </c>
      <c r="G27" s="284">
        <f>D27*(37-I22/30)</f>
        <v>0</v>
      </c>
      <c r="H27" s="284">
        <f>E27*35</f>
        <v>0</v>
      </c>
      <c r="I27" s="319"/>
      <c r="J27" s="332">
        <v>1</v>
      </c>
      <c r="K27" s="330">
        <v>2</v>
      </c>
      <c r="L27" s="333"/>
      <c r="M27" s="283">
        <f>J27*(37-P22/30)</f>
        <v>35</v>
      </c>
      <c r="N27" s="284">
        <f>K27*(37-P22/30)</f>
        <v>70</v>
      </c>
      <c r="O27" s="284"/>
      <c r="P27" s="334"/>
      <c r="Q27" s="329"/>
      <c r="R27" s="330"/>
      <c r="S27" s="333"/>
      <c r="T27" s="283">
        <f>Q27*(37-W22/30)</f>
        <v>0</v>
      </c>
      <c r="U27" s="290">
        <f>R27*(37-W22/30)</f>
        <v>0</v>
      </c>
      <c r="V27" s="284"/>
      <c r="W27" s="334"/>
      <c r="X27" s="329"/>
      <c r="Y27" s="330"/>
      <c r="Z27" s="331"/>
      <c r="AA27" s="283">
        <f>X27*(34-AD22/30)</f>
        <v>0</v>
      </c>
      <c r="AB27" s="284">
        <f>Y27*(34-AD22/30)</f>
        <v>0</v>
      </c>
      <c r="AC27" s="284">
        <f>Z27*33</f>
        <v>0</v>
      </c>
      <c r="AD27" s="335"/>
      <c r="AE27" s="101">
        <f t="shared" si="6"/>
        <v>35</v>
      </c>
      <c r="AF27" s="186">
        <f t="shared" si="6"/>
        <v>70</v>
      </c>
      <c r="AG27" s="40">
        <f t="shared" si="6"/>
        <v>0</v>
      </c>
      <c r="AH27" s="188">
        <f t="shared" si="6"/>
        <v>0</v>
      </c>
      <c r="AI27" s="189">
        <f t="shared" si="7"/>
        <v>105</v>
      </c>
    </row>
    <row r="28" spans="1:35" ht="12.75">
      <c r="A28" s="178">
        <v>20</v>
      </c>
      <c r="B28" s="190" t="s">
        <v>82</v>
      </c>
      <c r="C28" s="329"/>
      <c r="D28" s="330"/>
      <c r="E28" s="331"/>
      <c r="F28" s="283"/>
      <c r="G28" s="284"/>
      <c r="H28" s="284"/>
      <c r="I28" s="319"/>
      <c r="J28" s="332"/>
      <c r="K28" s="330"/>
      <c r="L28" s="333"/>
      <c r="M28" s="283"/>
      <c r="N28" s="284"/>
      <c r="O28" s="284"/>
      <c r="P28" s="334"/>
      <c r="Q28" s="329">
        <v>2</v>
      </c>
      <c r="R28" s="330"/>
      <c r="S28" s="333"/>
      <c r="T28" s="283">
        <f>Q28*(37-W22/30)</f>
        <v>70</v>
      </c>
      <c r="U28" s="290"/>
      <c r="V28" s="284"/>
      <c r="W28" s="334"/>
      <c r="X28" s="329"/>
      <c r="Y28" s="330"/>
      <c r="Z28" s="331"/>
      <c r="AA28" s="283"/>
      <c r="AB28" s="284"/>
      <c r="AC28" s="284"/>
      <c r="AD28" s="335"/>
      <c r="AE28" s="186">
        <f t="shared" si="6"/>
        <v>70</v>
      </c>
      <c r="AF28" s="40"/>
      <c r="AG28" s="187"/>
      <c r="AH28" s="188"/>
      <c r="AI28" s="189">
        <f t="shared" si="7"/>
        <v>70</v>
      </c>
    </row>
    <row r="29" spans="1:35" ht="12.75">
      <c r="A29" s="178">
        <v>21</v>
      </c>
      <c r="B29" s="185" t="s">
        <v>81</v>
      </c>
      <c r="C29" s="329"/>
      <c r="D29" s="330"/>
      <c r="E29" s="331"/>
      <c r="F29" s="283">
        <f>C29*(37-I22/30)</f>
        <v>0</v>
      </c>
      <c r="G29" s="284">
        <f>D29*(37-I22/30)</f>
        <v>0</v>
      </c>
      <c r="H29" s="284">
        <f>E29*(37-I22/30)</f>
        <v>0</v>
      </c>
      <c r="I29" s="319"/>
      <c r="J29" s="332"/>
      <c r="K29" s="330"/>
      <c r="L29" s="333"/>
      <c r="M29" s="283">
        <f>J29*(37-P22/30)</f>
        <v>0</v>
      </c>
      <c r="N29" s="284">
        <f>K29*(37-P22/30)</f>
        <v>0</v>
      </c>
      <c r="O29" s="284"/>
      <c r="P29" s="334"/>
      <c r="Q29" s="329">
        <v>2</v>
      </c>
      <c r="R29" s="330"/>
      <c r="S29" s="333"/>
      <c r="T29" s="283">
        <f>Q29*(37-W22/30)</f>
        <v>70</v>
      </c>
      <c r="U29" s="290">
        <f>R29*(37-W22/30)</f>
        <v>0</v>
      </c>
      <c r="V29" s="284">
        <f>S29*(37-W22/30)</f>
        <v>0</v>
      </c>
      <c r="W29" s="334"/>
      <c r="X29" s="329"/>
      <c r="Y29" s="330"/>
      <c r="Z29" s="331"/>
      <c r="AA29" s="283">
        <f>X29*(34-AD22/30)</f>
        <v>0</v>
      </c>
      <c r="AB29" s="284">
        <f>Y29*(37-AD22/30)</f>
        <v>0</v>
      </c>
      <c r="AC29" s="290"/>
      <c r="AD29" s="335"/>
      <c r="AE29" s="186">
        <f t="shared" si="6"/>
        <v>70</v>
      </c>
      <c r="AF29" s="188">
        <f t="shared" si="6"/>
        <v>0</v>
      </c>
      <c r="AG29" s="214">
        <f>SUM(H29,O29,V29,AC29)</f>
        <v>0</v>
      </c>
      <c r="AH29" s="188">
        <f t="shared" si="6"/>
        <v>0</v>
      </c>
      <c r="AI29" s="189">
        <f t="shared" si="7"/>
        <v>70</v>
      </c>
    </row>
    <row r="30" spans="1:35" ht="12.75">
      <c r="A30" s="178">
        <v>22</v>
      </c>
      <c r="B30" s="363" t="s">
        <v>84</v>
      </c>
      <c r="C30" s="329"/>
      <c r="D30" s="330"/>
      <c r="E30" s="331"/>
      <c r="F30" s="283">
        <f>C30*(37-I22/30)</f>
        <v>0</v>
      </c>
      <c r="G30" s="284">
        <f>D30*(37-I22/30)</f>
        <v>0</v>
      </c>
      <c r="H30" s="284">
        <f>E30*(37-I22/30)</f>
        <v>0</v>
      </c>
      <c r="I30" s="319"/>
      <c r="J30" s="332"/>
      <c r="K30" s="330"/>
      <c r="L30" s="333"/>
      <c r="M30" s="283">
        <f>J30*(37-P22/30)</f>
        <v>0</v>
      </c>
      <c r="N30" s="284">
        <f>K30*(37-P22/30)</f>
        <v>0</v>
      </c>
      <c r="O30" s="284"/>
      <c r="P30" s="334"/>
      <c r="Q30" s="329"/>
      <c r="R30" s="330"/>
      <c r="S30" s="333"/>
      <c r="T30" s="283">
        <f>Q30*(37-W22/30)</f>
        <v>0</v>
      </c>
      <c r="U30" s="290">
        <f>R30*(37-W22/30)</f>
        <v>0</v>
      </c>
      <c r="V30" s="284"/>
      <c r="W30" s="334"/>
      <c r="X30" s="329"/>
      <c r="Y30" s="330">
        <v>2</v>
      </c>
      <c r="Z30" s="331"/>
      <c r="AA30" s="283">
        <f>X30*(34-AD23/30)</f>
        <v>0</v>
      </c>
      <c r="AB30" s="284">
        <f>Y30*(34-AD22/30)</f>
        <v>60</v>
      </c>
      <c r="AC30" s="290">
        <f>Z30*(34-AD22/30)</f>
        <v>0</v>
      </c>
      <c r="AD30" s="335"/>
      <c r="AE30" s="101">
        <f t="shared" si="6"/>
        <v>0</v>
      </c>
      <c r="AF30" s="40">
        <f t="shared" si="6"/>
        <v>60</v>
      </c>
      <c r="AG30" s="213">
        <f>SUM(H30,O30,V30,AC30)</f>
        <v>0</v>
      </c>
      <c r="AH30" s="188">
        <f t="shared" si="6"/>
        <v>0</v>
      </c>
      <c r="AI30" s="189">
        <f t="shared" si="7"/>
        <v>60</v>
      </c>
    </row>
    <row r="31" spans="1:35" ht="13.5" thickBot="1">
      <c r="A31" s="179">
        <v>23</v>
      </c>
      <c r="B31" s="118" t="s">
        <v>151</v>
      </c>
      <c r="C31" s="292"/>
      <c r="D31" s="293"/>
      <c r="E31" s="293">
        <v>5</v>
      </c>
      <c r="F31" s="294">
        <f>C31*(37-I22/30)</f>
        <v>0</v>
      </c>
      <c r="G31" s="295">
        <f>D31*(37-I22/30)</f>
        <v>0</v>
      </c>
      <c r="H31" s="295">
        <f>E31*35</f>
        <v>175</v>
      </c>
      <c r="I31" s="320">
        <v>60</v>
      </c>
      <c r="J31" s="297"/>
      <c r="K31" s="293"/>
      <c r="L31" s="298">
        <v>8</v>
      </c>
      <c r="M31" s="299">
        <f>J31*(37-P22/30)</f>
        <v>0</v>
      </c>
      <c r="N31" s="300">
        <f>K31*(37-P22/30)</f>
        <v>0</v>
      </c>
      <c r="O31" s="284">
        <f>L31*(37-P22/30)</f>
        <v>280</v>
      </c>
      <c r="P31" s="321">
        <v>60</v>
      </c>
      <c r="Q31" s="297"/>
      <c r="R31" s="302"/>
      <c r="S31" s="298">
        <v>13</v>
      </c>
      <c r="T31" s="294">
        <f>Q31*(37-W22/30)</f>
        <v>0</v>
      </c>
      <c r="U31" s="303">
        <f>R31*(37-W22/30)</f>
        <v>0</v>
      </c>
      <c r="V31" s="284">
        <f>S31*(37-W22/30)</f>
        <v>455</v>
      </c>
      <c r="W31" s="321">
        <v>60</v>
      </c>
      <c r="X31" s="297"/>
      <c r="Y31" s="302"/>
      <c r="Z31" s="293">
        <v>13</v>
      </c>
      <c r="AA31" s="317">
        <f>X31*(34-AD22/30)</f>
        <v>0</v>
      </c>
      <c r="AB31" s="284">
        <f>Y31*(34-AD22/30)</f>
        <v>0</v>
      </c>
      <c r="AC31" s="290">
        <f>Z31*(34-AD22/30)</f>
        <v>390</v>
      </c>
      <c r="AD31" s="320">
        <v>120</v>
      </c>
      <c r="AE31" s="191">
        <f t="shared" si="6"/>
        <v>0</v>
      </c>
      <c r="AF31" s="188">
        <f t="shared" si="6"/>
        <v>0</v>
      </c>
      <c r="AG31" s="365">
        <f>SUM(H31,O31,V31,AC31)</f>
        <v>1300</v>
      </c>
      <c r="AH31" s="192">
        <f t="shared" si="6"/>
        <v>300</v>
      </c>
      <c r="AI31" s="193">
        <f t="shared" si="7"/>
        <v>1600</v>
      </c>
    </row>
    <row r="32" spans="1:35" s="2" customFormat="1" ht="13.5" customHeight="1" thickBot="1">
      <c r="A32" s="467" t="s">
        <v>12</v>
      </c>
      <c r="B32" s="468"/>
      <c r="C32" s="13">
        <f aca="true" t="shared" si="8" ref="C32:AI32">SUM(C33:C34)</f>
        <v>1</v>
      </c>
      <c r="D32" s="18">
        <f t="shared" si="8"/>
        <v>0</v>
      </c>
      <c r="E32" s="54">
        <f t="shared" si="8"/>
        <v>0</v>
      </c>
      <c r="F32" s="13">
        <f t="shared" si="8"/>
        <v>35</v>
      </c>
      <c r="G32" s="16">
        <f t="shared" si="8"/>
        <v>0</v>
      </c>
      <c r="H32" s="18">
        <f t="shared" si="8"/>
        <v>0</v>
      </c>
      <c r="I32" s="54">
        <f t="shared" si="8"/>
        <v>0</v>
      </c>
      <c r="J32" s="13">
        <f t="shared" si="8"/>
        <v>3</v>
      </c>
      <c r="K32" s="18">
        <f t="shared" si="8"/>
        <v>0</v>
      </c>
      <c r="L32" s="54">
        <f t="shared" si="8"/>
        <v>0</v>
      </c>
      <c r="M32" s="13">
        <f t="shared" si="8"/>
        <v>105</v>
      </c>
      <c r="N32" s="16">
        <f t="shared" si="8"/>
        <v>0</v>
      </c>
      <c r="O32" s="18">
        <f t="shared" si="8"/>
        <v>0</v>
      </c>
      <c r="P32" s="54">
        <f t="shared" si="8"/>
        <v>0</v>
      </c>
      <c r="Q32" s="16">
        <f t="shared" si="8"/>
        <v>3</v>
      </c>
      <c r="R32" s="16">
        <f t="shared" si="8"/>
        <v>0</v>
      </c>
      <c r="S32" s="54">
        <f t="shared" si="8"/>
        <v>0</v>
      </c>
      <c r="T32" s="13">
        <f t="shared" si="8"/>
        <v>105</v>
      </c>
      <c r="U32" s="16">
        <f t="shared" si="8"/>
        <v>0</v>
      </c>
      <c r="V32" s="18">
        <f t="shared" si="8"/>
        <v>0</v>
      </c>
      <c r="W32" s="54">
        <f t="shared" si="8"/>
        <v>0</v>
      </c>
      <c r="X32" s="16">
        <f t="shared" si="8"/>
        <v>3</v>
      </c>
      <c r="Y32" s="16">
        <f t="shared" si="8"/>
        <v>0</v>
      </c>
      <c r="Z32" s="54">
        <f t="shared" si="8"/>
        <v>0</v>
      </c>
      <c r="AA32" s="85">
        <f t="shared" si="8"/>
        <v>90</v>
      </c>
      <c r="AB32" s="15">
        <f t="shared" si="8"/>
        <v>0</v>
      </c>
      <c r="AC32" s="14">
        <f t="shared" si="8"/>
        <v>0</v>
      </c>
      <c r="AD32" s="15">
        <f t="shared" si="8"/>
        <v>0</v>
      </c>
      <c r="AE32" s="132">
        <f t="shared" si="8"/>
        <v>335</v>
      </c>
      <c r="AF32" s="123">
        <f t="shared" si="8"/>
        <v>0</v>
      </c>
      <c r="AG32" s="123">
        <f t="shared" si="8"/>
        <v>0</v>
      </c>
      <c r="AH32" s="133">
        <f t="shared" si="8"/>
        <v>0</v>
      </c>
      <c r="AI32" s="17">
        <f t="shared" si="8"/>
        <v>335</v>
      </c>
    </row>
    <row r="33" spans="1:35" ht="12.75">
      <c r="A33" s="176">
        <v>1</v>
      </c>
      <c r="B33" s="146" t="s">
        <v>95</v>
      </c>
      <c r="C33" s="88">
        <v>1</v>
      </c>
      <c r="D33" s="56"/>
      <c r="E33" s="59"/>
      <c r="F33" s="22">
        <f>C33*35</f>
        <v>35</v>
      </c>
      <c r="G33" s="57">
        <f>D33*37</f>
        <v>0</v>
      </c>
      <c r="H33" s="30"/>
      <c r="I33" s="56"/>
      <c r="J33" s="88">
        <v>1</v>
      </c>
      <c r="K33" s="106"/>
      <c r="L33" s="59"/>
      <c r="M33" s="57">
        <f>J33*35</f>
        <v>35</v>
      </c>
      <c r="N33" s="57"/>
      <c r="O33" s="30"/>
      <c r="P33" s="105"/>
      <c r="Q33" s="58">
        <v>1</v>
      </c>
      <c r="R33" s="55"/>
      <c r="S33" s="59"/>
      <c r="T33" s="27">
        <f>Q33*35</f>
        <v>35</v>
      </c>
      <c r="U33" s="77"/>
      <c r="V33" s="92"/>
      <c r="W33" s="59"/>
      <c r="X33" s="58">
        <v>1</v>
      </c>
      <c r="Y33" s="24"/>
      <c r="Z33" s="60"/>
      <c r="AA33" s="27">
        <f>X33*(34-AD22/30)</f>
        <v>30</v>
      </c>
      <c r="AB33" s="92"/>
      <c r="AC33" s="23"/>
      <c r="AD33" s="99"/>
      <c r="AE33" s="134">
        <f aca="true" t="shared" si="9" ref="AE33:AH34">SUM(F33,M33,T33,AA33)</f>
        <v>135</v>
      </c>
      <c r="AF33" s="135">
        <f t="shared" si="9"/>
        <v>0</v>
      </c>
      <c r="AG33" s="135">
        <f t="shared" si="9"/>
        <v>0</v>
      </c>
      <c r="AH33" s="130">
        <f t="shared" si="9"/>
        <v>0</v>
      </c>
      <c r="AI33" s="121">
        <f>SUM(AE33:AH33)</f>
        <v>135</v>
      </c>
    </row>
    <row r="34" spans="1:35" ht="13.5" thickBot="1">
      <c r="A34" s="179">
        <v>2</v>
      </c>
      <c r="B34" s="147" t="s">
        <v>96</v>
      </c>
      <c r="C34" s="89"/>
      <c r="D34" s="98"/>
      <c r="E34" s="95"/>
      <c r="F34" s="53">
        <f>C34*35</f>
        <v>0</v>
      </c>
      <c r="G34" s="62"/>
      <c r="H34" s="51"/>
      <c r="I34" s="98"/>
      <c r="J34" s="89">
        <v>2</v>
      </c>
      <c r="K34" s="107"/>
      <c r="L34" s="95"/>
      <c r="M34" s="62">
        <f>J34*35</f>
        <v>70</v>
      </c>
      <c r="N34" s="62"/>
      <c r="O34" s="51"/>
      <c r="P34" s="91"/>
      <c r="Q34" s="63">
        <v>2</v>
      </c>
      <c r="R34" s="76"/>
      <c r="S34" s="49"/>
      <c r="T34" s="78">
        <f>Q34*35</f>
        <v>70</v>
      </c>
      <c r="U34" s="79"/>
      <c r="V34" s="93"/>
      <c r="W34" s="95"/>
      <c r="X34" s="63">
        <v>2</v>
      </c>
      <c r="Y34" s="46"/>
      <c r="Z34" s="64"/>
      <c r="AA34" s="65">
        <f>X34*(34-AD22/30)</f>
        <v>60</v>
      </c>
      <c r="AB34" s="93"/>
      <c r="AC34" s="45"/>
      <c r="AD34" s="100"/>
      <c r="AE34" s="136">
        <f t="shared" si="9"/>
        <v>200</v>
      </c>
      <c r="AF34" s="137">
        <f t="shared" si="9"/>
        <v>0</v>
      </c>
      <c r="AG34" s="137">
        <f t="shared" si="9"/>
        <v>0</v>
      </c>
      <c r="AH34" s="138">
        <f t="shared" si="9"/>
        <v>0</v>
      </c>
      <c r="AI34" s="124">
        <f>SUM(AE34:AH34)</f>
        <v>200</v>
      </c>
    </row>
    <row r="35" spans="1:35" ht="13.5" thickBot="1">
      <c r="A35" s="469" t="s">
        <v>15</v>
      </c>
      <c r="B35" s="468"/>
      <c r="C35" s="13">
        <f aca="true" t="shared" si="10" ref="C35:H35">SUM(C6,C22,C32)</f>
        <v>25</v>
      </c>
      <c r="D35" s="15">
        <f t="shared" si="10"/>
        <v>2</v>
      </c>
      <c r="E35" s="54">
        <f t="shared" si="10"/>
        <v>5</v>
      </c>
      <c r="F35" s="13">
        <f t="shared" si="10"/>
        <v>875</v>
      </c>
      <c r="G35" s="14">
        <f t="shared" si="10"/>
        <v>70</v>
      </c>
      <c r="H35" s="15">
        <f t="shared" si="10"/>
        <v>175</v>
      </c>
      <c r="I35" s="54">
        <f>SUM(I22,I32)</f>
        <v>60</v>
      </c>
      <c r="J35" s="13">
        <f aca="true" t="shared" si="11" ref="J35:O35">SUM(J6,J22,J32)</f>
        <v>20</v>
      </c>
      <c r="K35" s="15">
        <f t="shared" si="11"/>
        <v>4</v>
      </c>
      <c r="L35" s="54">
        <f t="shared" si="11"/>
        <v>8</v>
      </c>
      <c r="M35" s="13">
        <f t="shared" si="11"/>
        <v>700</v>
      </c>
      <c r="N35" s="14">
        <f t="shared" si="11"/>
        <v>140</v>
      </c>
      <c r="O35" s="15">
        <f t="shared" si="11"/>
        <v>280</v>
      </c>
      <c r="P35" s="54">
        <f>SUM(P22,P32)</f>
        <v>60</v>
      </c>
      <c r="Q35" s="16">
        <f aca="true" t="shared" si="12" ref="Q35:V35">SUM(Q6,Q22,Q32)</f>
        <v>19</v>
      </c>
      <c r="R35" s="14">
        <f t="shared" si="12"/>
        <v>0</v>
      </c>
      <c r="S35" s="54">
        <f t="shared" si="12"/>
        <v>13</v>
      </c>
      <c r="T35" s="13">
        <f t="shared" si="12"/>
        <v>665</v>
      </c>
      <c r="U35" s="14">
        <f t="shared" si="12"/>
        <v>0</v>
      </c>
      <c r="V35" s="15">
        <f t="shared" si="12"/>
        <v>455</v>
      </c>
      <c r="W35" s="54">
        <f>SUM(W22,W32)</f>
        <v>60</v>
      </c>
      <c r="X35" s="13">
        <f aca="true" t="shared" si="13" ref="X35:AC35">SUM(X6,X22,X32)</f>
        <v>17</v>
      </c>
      <c r="Y35" s="14">
        <f t="shared" si="13"/>
        <v>2</v>
      </c>
      <c r="Z35" s="54">
        <f t="shared" si="13"/>
        <v>13</v>
      </c>
      <c r="AA35" s="13">
        <f t="shared" si="13"/>
        <v>510</v>
      </c>
      <c r="AB35" s="15">
        <f t="shared" si="13"/>
        <v>60</v>
      </c>
      <c r="AC35" s="14">
        <f t="shared" si="13"/>
        <v>390</v>
      </c>
      <c r="AD35" s="15">
        <f>SUM(AD22,AD32)</f>
        <v>120</v>
      </c>
      <c r="AE35" s="116">
        <f>SUM(AE6,AE22,AE32)</f>
        <v>2750</v>
      </c>
      <c r="AF35" s="115">
        <f>SUM(AF6,AF22,AF32)</f>
        <v>270</v>
      </c>
      <c r="AG35" s="115">
        <f>SUM(H35,O35,V35,AC35)</f>
        <v>1300</v>
      </c>
      <c r="AH35" s="114">
        <f>SUM(AH6,AH22,AH32)</f>
        <v>300</v>
      </c>
      <c r="AI35" s="19">
        <f>SUM(AI6,AI22,AI32)</f>
        <v>4620</v>
      </c>
    </row>
    <row r="36" spans="1:35" ht="16.5" thickBot="1">
      <c r="A36" s="470" t="s">
        <v>17</v>
      </c>
      <c r="B36" s="471"/>
      <c r="C36" s="464">
        <f>SUM(C35,D35,E35)</f>
        <v>32</v>
      </c>
      <c r="D36" s="465"/>
      <c r="E36" s="466"/>
      <c r="F36" s="464">
        <f>SUM(F35:I35)</f>
        <v>1180</v>
      </c>
      <c r="G36" s="465"/>
      <c r="H36" s="465"/>
      <c r="I36" s="466"/>
      <c r="J36" s="464">
        <f>SUM(J35,K35,L35)</f>
        <v>32</v>
      </c>
      <c r="K36" s="465"/>
      <c r="L36" s="466"/>
      <c r="M36" s="464">
        <f>SUM(M35:P35)</f>
        <v>1180</v>
      </c>
      <c r="N36" s="465"/>
      <c r="O36" s="465"/>
      <c r="P36" s="466"/>
      <c r="Q36" s="464">
        <f>SUM(Q35,R35,S35)</f>
        <v>32</v>
      </c>
      <c r="R36" s="465"/>
      <c r="S36" s="466"/>
      <c r="T36" s="464">
        <f>SUM(T35:W35)</f>
        <v>1180</v>
      </c>
      <c r="U36" s="465"/>
      <c r="V36" s="465"/>
      <c r="W36" s="466"/>
      <c r="X36" s="464">
        <f>SUM(X35,Y35,Z35)</f>
        <v>32</v>
      </c>
      <c r="Y36" s="465"/>
      <c r="Z36" s="466"/>
      <c r="AA36" s="464">
        <f>SUM(AA35:AD35)</f>
        <v>1080</v>
      </c>
      <c r="AB36" s="465"/>
      <c r="AC36" s="465"/>
      <c r="AD36" s="466"/>
      <c r="AE36" s="493">
        <f>SUM(AE35:AH35)</f>
        <v>4620</v>
      </c>
      <c r="AF36" s="494"/>
      <c r="AG36" s="494"/>
      <c r="AH36" s="494"/>
      <c r="AI36" s="495"/>
    </row>
    <row r="37" spans="1:35" ht="12.75">
      <c r="A37" s="3" t="s">
        <v>146</v>
      </c>
      <c r="B37" s="4"/>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7"/>
      <c r="AE37" s="3"/>
      <c r="AF37" s="3"/>
      <c r="AG37" s="3"/>
      <c r="AH37" s="3"/>
      <c r="AI37" s="3"/>
    </row>
    <row r="39" spans="1:6" ht="12.75">
      <c r="A39" s="163" t="s">
        <v>18</v>
      </c>
      <c r="B39" s="163" t="s">
        <v>19</v>
      </c>
      <c r="C39" s="163"/>
      <c r="D39" s="163"/>
      <c r="E39" s="163"/>
      <c r="F39" s="163"/>
    </row>
    <row r="40" ht="13.5" thickBot="1"/>
    <row r="41" spans="1:31" ht="15.75">
      <c r="A41" s="455" t="s">
        <v>28</v>
      </c>
      <c r="B41" s="457" t="s">
        <v>25</v>
      </c>
      <c r="C41" s="459" t="s">
        <v>20</v>
      </c>
      <c r="D41" s="460"/>
      <c r="E41" s="460"/>
      <c r="F41" s="461"/>
      <c r="G41" s="153"/>
      <c r="H41" s="153"/>
      <c r="I41" s="153"/>
      <c r="AE41" s="174"/>
    </row>
    <row r="42" spans="1:6" ht="13.5" thickBot="1">
      <c r="A42" s="456"/>
      <c r="B42" s="458"/>
      <c r="C42" s="136" t="s">
        <v>21</v>
      </c>
      <c r="D42" s="137" t="s">
        <v>22</v>
      </c>
      <c r="E42" s="137" t="s">
        <v>23</v>
      </c>
      <c r="F42" s="138" t="s">
        <v>24</v>
      </c>
    </row>
    <row r="43" spans="1:6" ht="13.5" thickBot="1">
      <c r="A43" s="452" t="s">
        <v>26</v>
      </c>
      <c r="B43" s="453"/>
      <c r="C43" s="453"/>
      <c r="D43" s="453"/>
      <c r="E43" s="453"/>
      <c r="F43" s="454"/>
    </row>
    <row r="44" spans="1:6" ht="12.75">
      <c r="A44" s="105">
        <v>1</v>
      </c>
      <c r="B44" s="198" t="s">
        <v>85</v>
      </c>
      <c r="C44" s="197"/>
      <c r="D44" s="180"/>
      <c r="E44" s="180"/>
      <c r="F44" s="200">
        <v>2</v>
      </c>
    </row>
    <row r="45" spans="1:6" ht="12.75">
      <c r="A45" s="90">
        <v>2</v>
      </c>
      <c r="B45" s="199" t="s">
        <v>86</v>
      </c>
      <c r="C45" s="197"/>
      <c r="D45" s="180"/>
      <c r="E45" s="180">
        <v>2</v>
      </c>
      <c r="F45" s="181"/>
    </row>
    <row r="46" spans="1:6" ht="12.75">
      <c r="A46" s="90">
        <v>3</v>
      </c>
      <c r="B46" s="199" t="s">
        <v>87</v>
      </c>
      <c r="C46" s="197"/>
      <c r="D46" s="180"/>
      <c r="E46" s="180">
        <v>2</v>
      </c>
      <c r="F46" s="181"/>
    </row>
    <row r="47" spans="1:6" ht="12.75">
      <c r="A47" s="90">
        <v>4</v>
      </c>
      <c r="B47" s="199" t="s">
        <v>88</v>
      </c>
      <c r="C47" s="197"/>
      <c r="D47" s="194">
        <v>2</v>
      </c>
      <c r="E47" s="180"/>
      <c r="F47" s="181"/>
    </row>
    <row r="48" spans="1:6" ht="13.5" thickBot="1">
      <c r="A48" s="90">
        <v>5</v>
      </c>
      <c r="B48" s="199" t="s">
        <v>89</v>
      </c>
      <c r="C48" s="197"/>
      <c r="E48" s="180"/>
      <c r="F48" s="181">
        <v>2</v>
      </c>
    </row>
    <row r="49" spans="1:6" ht="12.75" hidden="1">
      <c r="A49" s="149">
        <v>6</v>
      </c>
      <c r="B49" s="152"/>
      <c r="C49" s="35"/>
      <c r="D49" s="31"/>
      <c r="E49" s="31"/>
      <c r="F49" s="156"/>
    </row>
    <row r="50" spans="1:6" ht="12.75" hidden="1">
      <c r="A50" s="149">
        <v>7</v>
      </c>
      <c r="B50" s="152"/>
      <c r="C50" s="35"/>
      <c r="D50" s="31"/>
      <c r="E50" s="31"/>
      <c r="F50" s="156"/>
    </row>
    <row r="51" spans="1:6" ht="12.75" hidden="1">
      <c r="A51" s="149">
        <v>8</v>
      </c>
      <c r="B51" s="152"/>
      <c r="C51" s="35"/>
      <c r="D51" s="31"/>
      <c r="E51" s="31"/>
      <c r="F51" s="156"/>
    </row>
    <row r="52" spans="1:6" ht="12.75" hidden="1">
      <c r="A52" s="149">
        <v>9</v>
      </c>
      <c r="B52" s="152"/>
      <c r="C52" s="41"/>
      <c r="D52" s="31"/>
      <c r="E52" s="31"/>
      <c r="F52" s="156"/>
    </row>
    <row r="53" spans="1:6" ht="13.5" hidden="1" thickBot="1">
      <c r="A53" s="160">
        <v>10</v>
      </c>
      <c r="B53" s="161"/>
      <c r="C53" s="47"/>
      <c r="D53" s="42"/>
      <c r="E53" s="42"/>
      <c r="F53" s="162"/>
    </row>
    <row r="54" spans="1:6" ht="13.5" thickBot="1">
      <c r="A54" s="452" t="s">
        <v>27</v>
      </c>
      <c r="B54" s="453"/>
      <c r="C54" s="453"/>
      <c r="D54" s="453"/>
      <c r="E54" s="453"/>
      <c r="F54" s="454"/>
    </row>
    <row r="55" spans="1:6" ht="12.75">
      <c r="A55" s="176">
        <v>1</v>
      </c>
      <c r="B55" s="254" t="s">
        <v>66</v>
      </c>
      <c r="C55" s="255"/>
      <c r="D55" s="256"/>
      <c r="E55" s="256">
        <v>2</v>
      </c>
      <c r="F55" s="155">
        <v>2</v>
      </c>
    </row>
    <row r="56" spans="1:6" ht="12.75">
      <c r="A56" s="178">
        <v>2</v>
      </c>
      <c r="B56" s="257" t="s">
        <v>135</v>
      </c>
      <c r="C56" s="258"/>
      <c r="D56" s="259"/>
      <c r="E56" s="259"/>
      <c r="F56" s="156">
        <v>2</v>
      </c>
    </row>
    <row r="57" spans="1:6" ht="12.75">
      <c r="A57" s="178">
        <v>3</v>
      </c>
      <c r="B57" s="257" t="s">
        <v>136</v>
      </c>
      <c r="C57" s="258"/>
      <c r="D57" s="259"/>
      <c r="E57" s="259"/>
      <c r="F57" s="156">
        <v>2</v>
      </c>
    </row>
    <row r="58" spans="1:6" ht="12.75">
      <c r="A58" s="178">
        <v>4</v>
      </c>
      <c r="B58" s="257" t="s">
        <v>68</v>
      </c>
      <c r="C58" s="258"/>
      <c r="D58" s="259">
        <v>2</v>
      </c>
      <c r="E58" s="259"/>
      <c r="F58" s="156"/>
    </row>
    <row r="59" spans="1:6" ht="12.75">
      <c r="A59" s="178">
        <v>5</v>
      </c>
      <c r="B59" s="257" t="s">
        <v>70</v>
      </c>
      <c r="C59" s="258"/>
      <c r="D59" s="259">
        <v>2</v>
      </c>
      <c r="E59" s="259"/>
      <c r="F59" s="156"/>
    </row>
    <row r="60" spans="1:6" ht="12.75">
      <c r="A60" s="178">
        <v>6</v>
      </c>
      <c r="B60" s="257" t="s">
        <v>133</v>
      </c>
      <c r="C60" s="258"/>
      <c r="D60" s="259">
        <v>1</v>
      </c>
      <c r="E60" s="259"/>
      <c r="F60" s="156"/>
    </row>
    <row r="61" spans="1:6" ht="12.75">
      <c r="A61" s="178">
        <v>7</v>
      </c>
      <c r="B61" s="257" t="s">
        <v>134</v>
      </c>
      <c r="C61" s="258"/>
      <c r="D61" s="259">
        <v>1</v>
      </c>
      <c r="E61" s="259"/>
      <c r="F61" s="156"/>
    </row>
    <row r="62" spans="1:6" ht="13.5" thickBot="1">
      <c r="A62" s="179">
        <v>8</v>
      </c>
      <c r="B62" s="260" t="s">
        <v>72</v>
      </c>
      <c r="C62" s="261"/>
      <c r="D62" s="262">
        <v>2</v>
      </c>
      <c r="E62" s="262"/>
      <c r="F62" s="158"/>
    </row>
    <row r="64" spans="2:17" ht="12.75">
      <c r="B64" s="422" t="s">
        <v>38</v>
      </c>
      <c r="C64" s="422"/>
      <c r="D64" s="422"/>
      <c r="E64" s="422"/>
      <c r="F64" s="422"/>
      <c r="G64" s="422"/>
      <c r="H64" s="422"/>
      <c r="I64" s="422"/>
      <c r="J64" s="422"/>
      <c r="K64" s="422"/>
      <c r="L64" s="422"/>
      <c r="M64" s="422"/>
      <c r="N64" s="422"/>
      <c r="O64" s="422"/>
      <c r="P64" s="422"/>
      <c r="Q64" s="422"/>
    </row>
    <row r="65" ht="13.5" thickBot="1"/>
    <row r="66" spans="2:17" ht="25.5" customHeight="1">
      <c r="B66" s="166"/>
      <c r="C66" s="440" t="s">
        <v>34</v>
      </c>
      <c r="D66" s="440"/>
      <c r="E66" s="440"/>
      <c r="F66" s="440" t="s">
        <v>35</v>
      </c>
      <c r="G66" s="440"/>
      <c r="H66" s="440"/>
      <c r="I66" s="440" t="s">
        <v>36</v>
      </c>
      <c r="J66" s="440"/>
      <c r="K66" s="440"/>
      <c r="L66" s="440" t="s">
        <v>37</v>
      </c>
      <c r="M66" s="440"/>
      <c r="N66" s="440"/>
      <c r="O66" s="440" t="s">
        <v>33</v>
      </c>
      <c r="P66" s="440"/>
      <c r="Q66" s="441"/>
    </row>
    <row r="67" spans="2:17" ht="18" customHeight="1">
      <c r="B67" s="337" t="s">
        <v>29</v>
      </c>
      <c r="C67" s="446">
        <v>70</v>
      </c>
      <c r="D67" s="446"/>
      <c r="E67" s="446"/>
      <c r="F67" s="446">
        <v>70</v>
      </c>
      <c r="G67" s="446"/>
      <c r="H67" s="446"/>
      <c r="I67" s="446">
        <v>70</v>
      </c>
      <c r="J67" s="446"/>
      <c r="K67" s="446"/>
      <c r="L67" s="446">
        <v>60</v>
      </c>
      <c r="M67" s="446"/>
      <c r="N67" s="446"/>
      <c r="O67" s="446">
        <v>270</v>
      </c>
      <c r="P67" s="446"/>
      <c r="Q67" s="450"/>
    </row>
    <row r="68" spans="2:17" ht="18" customHeight="1">
      <c r="B68" s="337" t="s">
        <v>30</v>
      </c>
      <c r="C68" s="448" t="s">
        <v>111</v>
      </c>
      <c r="D68" s="448"/>
      <c r="E68" s="448"/>
      <c r="F68" s="448" t="s">
        <v>111</v>
      </c>
      <c r="G68" s="448"/>
      <c r="H68" s="448"/>
      <c r="I68" s="448" t="s">
        <v>111</v>
      </c>
      <c r="J68" s="448"/>
      <c r="K68" s="448"/>
      <c r="L68" s="448" t="s">
        <v>111</v>
      </c>
      <c r="M68" s="448"/>
      <c r="N68" s="448"/>
      <c r="O68" s="448" t="s">
        <v>112</v>
      </c>
      <c r="P68" s="448"/>
      <c r="Q68" s="449"/>
    </row>
    <row r="69" spans="2:17" ht="18" customHeight="1">
      <c r="B69" s="337" t="s">
        <v>31</v>
      </c>
      <c r="C69" s="448" t="s">
        <v>111</v>
      </c>
      <c r="D69" s="448"/>
      <c r="E69" s="448"/>
      <c r="F69" s="448" t="s">
        <v>111</v>
      </c>
      <c r="G69" s="448"/>
      <c r="H69" s="448"/>
      <c r="I69" s="448" t="s">
        <v>111</v>
      </c>
      <c r="J69" s="448"/>
      <c r="K69" s="448"/>
      <c r="L69" s="448" t="s">
        <v>111</v>
      </c>
      <c r="M69" s="448"/>
      <c r="N69" s="448"/>
      <c r="O69" s="448" t="s">
        <v>112</v>
      </c>
      <c r="P69" s="448"/>
      <c r="Q69" s="449"/>
    </row>
    <row r="70" spans="2:17" ht="18" customHeight="1" thickBot="1">
      <c r="B70" s="338" t="s">
        <v>32</v>
      </c>
      <c r="C70" s="447" t="s">
        <v>111</v>
      </c>
      <c r="D70" s="447"/>
      <c r="E70" s="447"/>
      <c r="F70" s="447" t="s">
        <v>111</v>
      </c>
      <c r="G70" s="447"/>
      <c r="H70" s="447"/>
      <c r="I70" s="447" t="s">
        <v>111</v>
      </c>
      <c r="J70" s="447"/>
      <c r="K70" s="447"/>
      <c r="L70" s="447" t="s">
        <v>111</v>
      </c>
      <c r="M70" s="447"/>
      <c r="N70" s="447"/>
      <c r="O70" s="447" t="s">
        <v>112</v>
      </c>
      <c r="P70" s="447"/>
      <c r="Q70" s="451"/>
    </row>
    <row r="71" ht="12.75">
      <c r="B71" s="1" t="s">
        <v>39</v>
      </c>
    </row>
    <row r="73" spans="2:17" ht="12.75">
      <c r="B73" s="445" t="s">
        <v>40</v>
      </c>
      <c r="C73" s="445"/>
      <c r="D73" s="445"/>
      <c r="E73" s="445"/>
      <c r="F73" s="445"/>
      <c r="G73" s="445"/>
      <c r="H73" s="445"/>
      <c r="I73" s="445"/>
      <c r="J73" s="445"/>
      <c r="K73" s="445"/>
      <c r="L73" s="445"/>
      <c r="M73" s="445"/>
      <c r="N73" s="445"/>
      <c r="O73" s="339"/>
      <c r="P73" s="339"/>
      <c r="Q73" s="339"/>
    </row>
    <row r="74" ht="13.5" thickBot="1"/>
    <row r="75" spans="2:17" ht="12.75" customHeight="1">
      <c r="B75" s="166"/>
      <c r="C75" s="440" t="s">
        <v>34</v>
      </c>
      <c r="D75" s="440"/>
      <c r="E75" s="440"/>
      <c r="F75" s="440" t="s">
        <v>35</v>
      </c>
      <c r="G75" s="440"/>
      <c r="H75" s="440"/>
      <c r="I75" s="440" t="s">
        <v>36</v>
      </c>
      <c r="J75" s="440"/>
      <c r="K75" s="440"/>
      <c r="L75" s="440" t="s">
        <v>37</v>
      </c>
      <c r="M75" s="440"/>
      <c r="N75" s="441"/>
      <c r="O75" s="340"/>
      <c r="P75" s="340"/>
      <c r="Q75" s="340"/>
    </row>
    <row r="76" spans="2:17" ht="42.75" customHeight="1">
      <c r="B76" s="337" t="s">
        <v>41</v>
      </c>
      <c r="C76" s="443" t="s">
        <v>147</v>
      </c>
      <c r="D76" s="443"/>
      <c r="E76" s="443"/>
      <c r="F76" s="443" t="s">
        <v>120</v>
      </c>
      <c r="G76" s="443"/>
      <c r="H76" s="443"/>
      <c r="I76" s="443" t="s">
        <v>148</v>
      </c>
      <c r="J76" s="443"/>
      <c r="K76" s="443"/>
      <c r="L76" s="443" t="s">
        <v>149</v>
      </c>
      <c r="M76" s="443"/>
      <c r="N76" s="444"/>
      <c r="O76" s="341"/>
      <c r="P76" s="341"/>
      <c r="Q76" s="341"/>
    </row>
    <row r="77" spans="2:17" ht="26.25" customHeight="1">
      <c r="B77" s="342" t="s">
        <v>42</v>
      </c>
      <c r="C77" s="435" t="s">
        <v>113</v>
      </c>
      <c r="D77" s="436"/>
      <c r="E77" s="436"/>
      <c r="F77" s="436"/>
      <c r="G77" s="436"/>
      <c r="H77" s="436"/>
      <c r="I77" s="436"/>
      <c r="J77" s="436"/>
      <c r="K77" s="436"/>
      <c r="L77" s="436"/>
      <c r="M77" s="436"/>
      <c r="N77" s="437"/>
      <c r="O77" s="343"/>
      <c r="P77" s="343"/>
      <c r="Q77" s="343"/>
    </row>
    <row r="78" spans="2:17" ht="18" customHeight="1">
      <c r="B78" s="337" t="s">
        <v>139</v>
      </c>
      <c r="C78" s="435" t="s">
        <v>113</v>
      </c>
      <c r="D78" s="436"/>
      <c r="E78" s="436"/>
      <c r="F78" s="436"/>
      <c r="G78" s="436"/>
      <c r="H78" s="436"/>
      <c r="I78" s="436"/>
      <c r="J78" s="436"/>
      <c r="K78" s="436"/>
      <c r="L78" s="436"/>
      <c r="M78" s="436"/>
      <c r="N78" s="437"/>
      <c r="O78" s="343"/>
      <c r="P78" s="343"/>
      <c r="Q78" s="343"/>
    </row>
    <row r="79" spans="2:17" ht="20.25" customHeight="1">
      <c r="B79" s="344" t="s">
        <v>43</v>
      </c>
      <c r="C79" s="435" t="s">
        <v>114</v>
      </c>
      <c r="D79" s="436"/>
      <c r="E79" s="436"/>
      <c r="F79" s="436"/>
      <c r="G79" s="436"/>
      <c r="H79" s="436"/>
      <c r="I79" s="436"/>
      <c r="J79" s="436"/>
      <c r="K79" s="436"/>
      <c r="L79" s="436"/>
      <c r="M79" s="436"/>
      <c r="N79" s="437"/>
      <c r="O79" s="343"/>
      <c r="P79" s="343"/>
      <c r="Q79" s="343"/>
    </row>
    <row r="80" spans="2:17" ht="23.25" customHeight="1">
      <c r="B80" s="345" t="s">
        <v>44</v>
      </c>
      <c r="C80" s="435" t="s">
        <v>115</v>
      </c>
      <c r="D80" s="436"/>
      <c r="E80" s="436"/>
      <c r="F80" s="436"/>
      <c r="G80" s="436"/>
      <c r="H80" s="436"/>
      <c r="I80" s="436"/>
      <c r="J80" s="436"/>
      <c r="K80" s="436"/>
      <c r="L80" s="436"/>
      <c r="M80" s="436"/>
      <c r="N80" s="437"/>
      <c r="O80" s="343"/>
      <c r="P80" s="343"/>
      <c r="Q80" s="343"/>
    </row>
    <row r="81" spans="2:17" ht="28.5" customHeight="1">
      <c r="B81" s="345" t="s">
        <v>140</v>
      </c>
      <c r="C81" s="435" t="s">
        <v>116</v>
      </c>
      <c r="D81" s="436"/>
      <c r="E81" s="436"/>
      <c r="F81" s="436"/>
      <c r="G81" s="436"/>
      <c r="H81" s="436"/>
      <c r="I81" s="436"/>
      <c r="J81" s="436"/>
      <c r="K81" s="436"/>
      <c r="L81" s="436"/>
      <c r="M81" s="436"/>
      <c r="N81" s="437"/>
      <c r="O81" s="343"/>
      <c r="P81" s="343"/>
      <c r="Q81" s="343"/>
    </row>
    <row r="82" spans="2:17" ht="16.5" customHeight="1" thickBot="1">
      <c r="B82" s="338" t="s">
        <v>45</v>
      </c>
      <c r="C82" s="395" t="s">
        <v>117</v>
      </c>
      <c r="D82" s="396"/>
      <c r="E82" s="396"/>
      <c r="F82" s="396"/>
      <c r="G82" s="396"/>
      <c r="H82" s="396"/>
      <c r="I82" s="396"/>
      <c r="J82" s="396"/>
      <c r="K82" s="396"/>
      <c r="L82" s="396"/>
      <c r="M82" s="396"/>
      <c r="N82" s="397"/>
      <c r="O82" s="343"/>
      <c r="P82" s="343"/>
      <c r="Q82" s="343"/>
    </row>
    <row r="83" spans="2:17" ht="42" customHeight="1">
      <c r="B83" s="442" t="s">
        <v>141</v>
      </c>
      <c r="C83" s="442"/>
      <c r="D83" s="442"/>
      <c r="E83" s="442"/>
      <c r="F83" s="442"/>
      <c r="G83" s="442"/>
      <c r="H83" s="442"/>
      <c r="I83" s="442"/>
      <c r="J83" s="442"/>
      <c r="K83" s="442"/>
      <c r="L83" s="442"/>
      <c r="M83" s="442"/>
      <c r="N83" s="442"/>
      <c r="O83" s="346"/>
      <c r="P83" s="346"/>
      <c r="Q83" s="347"/>
    </row>
    <row r="85" spans="2:17" ht="12.75">
      <c r="B85" s="422" t="s">
        <v>46</v>
      </c>
      <c r="C85" s="422"/>
      <c r="D85" s="422"/>
      <c r="E85" s="422"/>
      <c r="F85" s="422"/>
      <c r="G85" s="422"/>
      <c r="H85" s="422"/>
      <c r="I85" s="422"/>
      <c r="J85" s="422"/>
      <c r="K85" s="422"/>
      <c r="L85" s="422"/>
      <c r="M85" s="422"/>
      <c r="N85" s="422"/>
      <c r="O85" s="168"/>
      <c r="P85" s="168"/>
      <c r="Q85" s="168"/>
    </row>
    <row r="86" ht="13.5" thickBot="1"/>
    <row r="87" spans="2:14" ht="24" customHeight="1">
      <c r="B87" s="166"/>
      <c r="C87" s="440" t="s">
        <v>34</v>
      </c>
      <c r="D87" s="440"/>
      <c r="E87" s="440"/>
      <c r="F87" s="440" t="s">
        <v>35</v>
      </c>
      <c r="G87" s="440"/>
      <c r="H87" s="440"/>
      <c r="I87" s="440" t="s">
        <v>36</v>
      </c>
      <c r="J87" s="440"/>
      <c r="K87" s="440"/>
      <c r="L87" s="440" t="s">
        <v>37</v>
      </c>
      <c r="M87" s="440"/>
      <c r="N87" s="441"/>
    </row>
    <row r="88" spans="2:14" ht="15" customHeight="1">
      <c r="B88" s="164" t="s">
        <v>47</v>
      </c>
      <c r="C88" s="438">
        <v>35</v>
      </c>
      <c r="D88" s="438"/>
      <c r="E88" s="438"/>
      <c r="F88" s="438">
        <v>35</v>
      </c>
      <c r="G88" s="438"/>
      <c r="H88" s="438"/>
      <c r="I88" s="438">
        <v>35</v>
      </c>
      <c r="J88" s="438"/>
      <c r="K88" s="438"/>
      <c r="L88" s="438">
        <v>30</v>
      </c>
      <c r="M88" s="438"/>
      <c r="N88" s="439"/>
    </row>
    <row r="89" spans="2:14" ht="15" customHeight="1">
      <c r="B89" s="164" t="s">
        <v>48</v>
      </c>
      <c r="C89" s="400">
        <v>2</v>
      </c>
      <c r="D89" s="400"/>
      <c r="E89" s="400"/>
      <c r="F89" s="400">
        <v>2</v>
      </c>
      <c r="G89" s="400"/>
      <c r="H89" s="400"/>
      <c r="I89" s="400">
        <v>2</v>
      </c>
      <c r="J89" s="400"/>
      <c r="K89" s="400"/>
      <c r="L89" s="400">
        <v>4</v>
      </c>
      <c r="M89" s="400"/>
      <c r="N89" s="401"/>
    </row>
    <row r="90" spans="2:14" ht="15" customHeight="1">
      <c r="B90" s="164" t="s">
        <v>49</v>
      </c>
      <c r="C90" s="400">
        <v>2</v>
      </c>
      <c r="D90" s="400"/>
      <c r="E90" s="400"/>
      <c r="F90" s="400">
        <v>2</v>
      </c>
      <c r="G90" s="400"/>
      <c r="H90" s="400"/>
      <c r="I90" s="400">
        <v>2</v>
      </c>
      <c r="J90" s="400"/>
      <c r="K90" s="400"/>
      <c r="L90" s="400">
        <v>2</v>
      </c>
      <c r="M90" s="400"/>
      <c r="N90" s="401"/>
    </row>
    <row r="91" spans="2:14" ht="15" customHeight="1">
      <c r="B91" s="164" t="s">
        <v>50</v>
      </c>
      <c r="C91" s="400"/>
      <c r="D91" s="400"/>
      <c r="E91" s="400"/>
      <c r="F91" s="400"/>
      <c r="G91" s="400"/>
      <c r="H91" s="400"/>
      <c r="I91" s="400"/>
      <c r="J91" s="400"/>
      <c r="K91" s="400"/>
      <c r="L91" s="400">
        <v>3</v>
      </c>
      <c r="M91" s="400"/>
      <c r="N91" s="401"/>
    </row>
    <row r="92" spans="2:14" ht="15" customHeight="1" thickBot="1">
      <c r="B92" s="167" t="s">
        <v>51</v>
      </c>
      <c r="C92" s="418">
        <v>39</v>
      </c>
      <c r="D92" s="419"/>
      <c r="E92" s="420"/>
      <c r="F92" s="418">
        <v>39</v>
      </c>
      <c r="G92" s="419"/>
      <c r="H92" s="420"/>
      <c r="I92" s="418">
        <v>39</v>
      </c>
      <c r="J92" s="419"/>
      <c r="K92" s="420"/>
      <c r="L92" s="418">
        <v>39</v>
      </c>
      <c r="M92" s="419"/>
      <c r="N92" s="421"/>
    </row>
    <row r="95" spans="2:14" ht="12.75">
      <c r="B95" s="422" t="s">
        <v>52</v>
      </c>
      <c r="C95" s="422"/>
      <c r="D95" s="422"/>
      <c r="E95" s="422"/>
      <c r="F95" s="422"/>
      <c r="G95" s="422"/>
      <c r="H95" s="422"/>
      <c r="I95" s="422"/>
      <c r="J95" s="422"/>
      <c r="K95" s="422"/>
      <c r="L95" s="422"/>
      <c r="M95" s="422"/>
      <c r="N95" s="422"/>
    </row>
    <row r="96" ht="13.5" thickBot="1"/>
    <row r="97" spans="1:14" ht="17.25" customHeight="1">
      <c r="A97" s="387" t="s">
        <v>59</v>
      </c>
      <c r="B97" s="432" t="s">
        <v>58</v>
      </c>
      <c r="C97" s="423" t="s">
        <v>57</v>
      </c>
      <c r="D97" s="424"/>
      <c r="E97" s="424"/>
      <c r="F97" s="424"/>
      <c r="G97" s="424"/>
      <c r="H97" s="424"/>
      <c r="I97" s="424"/>
      <c r="J97" s="424"/>
      <c r="K97" s="425"/>
      <c r="L97" s="426" t="s">
        <v>56</v>
      </c>
      <c r="M97" s="427"/>
      <c r="N97" s="428"/>
    </row>
    <row r="98" spans="1:14" ht="24.75" customHeight="1" thickBot="1">
      <c r="A98" s="388"/>
      <c r="B98" s="433"/>
      <c r="C98" s="434" t="s">
        <v>53</v>
      </c>
      <c r="D98" s="434"/>
      <c r="E98" s="434"/>
      <c r="F98" s="434" t="s">
        <v>54</v>
      </c>
      <c r="G98" s="434"/>
      <c r="H98" s="434"/>
      <c r="I98" s="434" t="s">
        <v>55</v>
      </c>
      <c r="J98" s="434"/>
      <c r="K98" s="434"/>
      <c r="L98" s="429"/>
      <c r="M98" s="430"/>
      <c r="N98" s="431"/>
    </row>
    <row r="99" spans="1:14" ht="12.75">
      <c r="A99" s="410" t="s">
        <v>21</v>
      </c>
      <c r="B99" s="169" t="s">
        <v>67</v>
      </c>
      <c r="C99" s="415">
        <v>70</v>
      </c>
      <c r="D99" s="415"/>
      <c r="E99" s="415"/>
      <c r="F99" s="415"/>
      <c r="G99" s="415"/>
      <c r="H99" s="415"/>
      <c r="I99" s="415"/>
      <c r="J99" s="415"/>
      <c r="K99" s="415"/>
      <c r="L99" s="416">
        <v>12</v>
      </c>
      <c r="M99" s="416"/>
      <c r="N99" s="417"/>
    </row>
    <row r="100" spans="1:14" ht="13.5" thickBot="1">
      <c r="A100" s="411"/>
      <c r="B100" s="215" t="s">
        <v>83</v>
      </c>
      <c r="C100" s="412"/>
      <c r="D100" s="413"/>
      <c r="E100" s="414"/>
      <c r="F100" s="381">
        <v>175</v>
      </c>
      <c r="G100" s="381"/>
      <c r="H100" s="381"/>
      <c r="I100" s="381">
        <v>60</v>
      </c>
      <c r="J100" s="381"/>
      <c r="K100" s="381"/>
      <c r="L100" s="408">
        <v>12</v>
      </c>
      <c r="M100" s="408"/>
      <c r="N100" s="409"/>
    </row>
    <row r="101" spans="1:14" ht="12.75">
      <c r="A101" s="389" t="s">
        <v>22</v>
      </c>
      <c r="B101" s="354" t="s">
        <v>78</v>
      </c>
      <c r="C101" s="402">
        <v>70</v>
      </c>
      <c r="D101" s="403"/>
      <c r="E101" s="404"/>
      <c r="F101" s="391"/>
      <c r="G101" s="391"/>
      <c r="H101" s="391"/>
      <c r="I101" s="391"/>
      <c r="J101" s="391"/>
      <c r="K101" s="391"/>
      <c r="L101" s="379">
        <v>12</v>
      </c>
      <c r="M101" s="379"/>
      <c r="N101" s="380"/>
    </row>
    <row r="102" spans="1:14" ht="12.75">
      <c r="A102" s="382"/>
      <c r="B102" s="164" t="s">
        <v>100</v>
      </c>
      <c r="C102" s="386">
        <v>70</v>
      </c>
      <c r="D102" s="386"/>
      <c r="E102" s="386"/>
      <c r="F102" s="386"/>
      <c r="G102" s="386"/>
      <c r="H102" s="386"/>
      <c r="I102" s="386"/>
      <c r="J102" s="386"/>
      <c r="K102" s="386"/>
      <c r="L102" s="400">
        <v>12</v>
      </c>
      <c r="M102" s="400"/>
      <c r="N102" s="401"/>
    </row>
    <row r="103" spans="1:14" ht="13.5" thickBot="1">
      <c r="A103" s="390"/>
      <c r="B103" s="355" t="s">
        <v>83</v>
      </c>
      <c r="C103" s="405"/>
      <c r="D103" s="406"/>
      <c r="E103" s="407"/>
      <c r="F103" s="405">
        <v>280</v>
      </c>
      <c r="G103" s="406"/>
      <c r="H103" s="407"/>
      <c r="I103" s="405">
        <v>60</v>
      </c>
      <c r="J103" s="406"/>
      <c r="K103" s="407"/>
      <c r="L103" s="395">
        <v>12</v>
      </c>
      <c r="M103" s="396"/>
      <c r="N103" s="397"/>
    </row>
    <row r="104" spans="1:14" ht="13.5" thickBot="1">
      <c r="A104" s="336" t="s">
        <v>23</v>
      </c>
      <c r="B104" s="208" t="s">
        <v>83</v>
      </c>
      <c r="C104" s="383">
        <v>455</v>
      </c>
      <c r="D104" s="383"/>
      <c r="E104" s="384"/>
      <c r="F104" s="385"/>
      <c r="G104" s="385"/>
      <c r="H104" s="385"/>
      <c r="I104" s="385">
        <v>60</v>
      </c>
      <c r="J104" s="385"/>
      <c r="K104" s="385"/>
      <c r="L104" s="398">
        <v>12</v>
      </c>
      <c r="M104" s="398"/>
      <c r="N104" s="399"/>
    </row>
    <row r="105" spans="1:14" ht="13.5" thickBot="1">
      <c r="A105" s="389" t="s">
        <v>24</v>
      </c>
      <c r="B105" s="356" t="s">
        <v>84</v>
      </c>
      <c r="C105" s="391">
        <v>60</v>
      </c>
      <c r="D105" s="391"/>
      <c r="E105" s="391"/>
      <c r="F105" s="391"/>
      <c r="G105" s="391"/>
      <c r="H105" s="391"/>
      <c r="I105" s="391">
        <v>120</v>
      </c>
      <c r="J105" s="391"/>
      <c r="K105" s="391"/>
      <c r="L105" s="379">
        <v>12</v>
      </c>
      <c r="M105" s="379"/>
      <c r="N105" s="380"/>
    </row>
    <row r="106" spans="1:14" ht="13.5" thickBot="1">
      <c r="A106" s="390"/>
      <c r="B106" s="364" t="s">
        <v>83</v>
      </c>
      <c r="C106" s="392"/>
      <c r="D106" s="392"/>
      <c r="E106" s="392"/>
      <c r="F106" s="392">
        <v>390</v>
      </c>
      <c r="G106" s="392"/>
      <c r="H106" s="392"/>
      <c r="I106" s="392"/>
      <c r="J106" s="392"/>
      <c r="K106" s="392"/>
      <c r="L106" s="393">
        <v>12</v>
      </c>
      <c r="M106" s="393"/>
      <c r="N106" s="394"/>
    </row>
  </sheetData>
  <sheetProtection/>
  <mergeCells count="145">
    <mergeCell ref="AE3:AI3"/>
    <mergeCell ref="J36:L36"/>
    <mergeCell ref="M36:P36"/>
    <mergeCell ref="T36:W36"/>
    <mergeCell ref="Q36:S36"/>
    <mergeCell ref="M4:P4"/>
    <mergeCell ref="AE36:AI36"/>
    <mergeCell ref="X4:Z4"/>
    <mergeCell ref="AA4:AD4"/>
    <mergeCell ref="AE4:AI4"/>
    <mergeCell ref="AA36:AD36"/>
    <mergeCell ref="X36:Z36"/>
    <mergeCell ref="B1:AI1"/>
    <mergeCell ref="C3:I3"/>
    <mergeCell ref="J3:P3"/>
    <mergeCell ref="Q3:W3"/>
    <mergeCell ref="X3:AD3"/>
    <mergeCell ref="A3:B5"/>
    <mergeCell ref="C4:E4"/>
    <mergeCell ref="J4:L4"/>
    <mergeCell ref="Q4:S4"/>
    <mergeCell ref="T4:W4"/>
    <mergeCell ref="F4:I4"/>
    <mergeCell ref="A6:B6"/>
    <mergeCell ref="A22:B22"/>
    <mergeCell ref="F36:I36"/>
    <mergeCell ref="A32:B32"/>
    <mergeCell ref="A35:B35"/>
    <mergeCell ref="A36:B36"/>
    <mergeCell ref="C36:E36"/>
    <mergeCell ref="A43:F43"/>
    <mergeCell ref="A54:F54"/>
    <mergeCell ref="A41:A42"/>
    <mergeCell ref="C66:E66"/>
    <mergeCell ref="F66:H66"/>
    <mergeCell ref="B64:Q64"/>
    <mergeCell ref="B41:B42"/>
    <mergeCell ref="C41:F41"/>
    <mergeCell ref="I66:K66"/>
    <mergeCell ref="L66:N66"/>
    <mergeCell ref="O66:Q66"/>
    <mergeCell ref="C70:E70"/>
    <mergeCell ref="O69:Q69"/>
    <mergeCell ref="L69:N69"/>
    <mergeCell ref="I69:K69"/>
    <mergeCell ref="F69:H69"/>
    <mergeCell ref="C69:E69"/>
    <mergeCell ref="O70:Q70"/>
    <mergeCell ref="L70:N70"/>
    <mergeCell ref="I70:K70"/>
    <mergeCell ref="O67:Q67"/>
    <mergeCell ref="L67:N67"/>
    <mergeCell ref="I67:K67"/>
    <mergeCell ref="F67:H67"/>
    <mergeCell ref="O68:Q68"/>
    <mergeCell ref="L68:N68"/>
    <mergeCell ref="I68:K68"/>
    <mergeCell ref="F68:H68"/>
    <mergeCell ref="I75:K75"/>
    <mergeCell ref="L75:N75"/>
    <mergeCell ref="B73:N73"/>
    <mergeCell ref="C67:E67"/>
    <mergeCell ref="F70:H70"/>
    <mergeCell ref="C68:E68"/>
    <mergeCell ref="C75:E75"/>
    <mergeCell ref="F75:H75"/>
    <mergeCell ref="B85:N85"/>
    <mergeCell ref="C82:N82"/>
    <mergeCell ref="B83:N83"/>
    <mergeCell ref="C76:E76"/>
    <mergeCell ref="F76:H76"/>
    <mergeCell ref="I76:K76"/>
    <mergeCell ref="L76:N76"/>
    <mergeCell ref="C77:N77"/>
    <mergeCell ref="C78:N78"/>
    <mergeCell ref="C79:N79"/>
    <mergeCell ref="C87:E87"/>
    <mergeCell ref="F87:H87"/>
    <mergeCell ref="I87:K87"/>
    <mergeCell ref="L87:N87"/>
    <mergeCell ref="C80:N80"/>
    <mergeCell ref="C81:N81"/>
    <mergeCell ref="C89:E89"/>
    <mergeCell ref="F89:H89"/>
    <mergeCell ref="I89:K89"/>
    <mergeCell ref="L89:N89"/>
    <mergeCell ref="C88:E88"/>
    <mergeCell ref="F88:H88"/>
    <mergeCell ref="I88:K88"/>
    <mergeCell ref="L88:N88"/>
    <mergeCell ref="F91:H91"/>
    <mergeCell ref="I91:K91"/>
    <mergeCell ref="L91:N91"/>
    <mergeCell ref="C90:E90"/>
    <mergeCell ref="F90:H90"/>
    <mergeCell ref="I90:K90"/>
    <mergeCell ref="L90:N90"/>
    <mergeCell ref="C91:E91"/>
    <mergeCell ref="B95:N95"/>
    <mergeCell ref="C97:K97"/>
    <mergeCell ref="L97:N98"/>
    <mergeCell ref="B97:B98"/>
    <mergeCell ref="C98:E98"/>
    <mergeCell ref="F98:H98"/>
    <mergeCell ref="I98:K98"/>
    <mergeCell ref="C92:E92"/>
    <mergeCell ref="F92:H92"/>
    <mergeCell ref="I92:K92"/>
    <mergeCell ref="L92:N92"/>
    <mergeCell ref="L100:N100"/>
    <mergeCell ref="A99:A100"/>
    <mergeCell ref="C100:E100"/>
    <mergeCell ref="C99:E99"/>
    <mergeCell ref="F99:H99"/>
    <mergeCell ref="I99:K99"/>
    <mergeCell ref="L99:N99"/>
    <mergeCell ref="I100:K100"/>
    <mergeCell ref="C101:E101"/>
    <mergeCell ref="F101:H101"/>
    <mergeCell ref="I101:K101"/>
    <mergeCell ref="C103:E103"/>
    <mergeCell ref="F103:H103"/>
    <mergeCell ref="I103:K103"/>
    <mergeCell ref="I104:K104"/>
    <mergeCell ref="L103:N103"/>
    <mergeCell ref="L104:N104"/>
    <mergeCell ref="L101:N101"/>
    <mergeCell ref="I102:K102"/>
    <mergeCell ref="L102:N102"/>
    <mergeCell ref="I105:K105"/>
    <mergeCell ref="L105:N105"/>
    <mergeCell ref="C106:E106"/>
    <mergeCell ref="F106:H106"/>
    <mergeCell ref="I106:K106"/>
    <mergeCell ref="L106:N106"/>
    <mergeCell ref="A97:A98"/>
    <mergeCell ref="A105:A106"/>
    <mergeCell ref="C105:E105"/>
    <mergeCell ref="F105:H105"/>
    <mergeCell ref="C104:E104"/>
    <mergeCell ref="F104:H104"/>
    <mergeCell ref="C102:E102"/>
    <mergeCell ref="F102:H102"/>
    <mergeCell ref="F100:H100"/>
    <mergeCell ref="A101:A103"/>
  </mergeCells>
  <printOptions horizontalCentered="1" verticalCentered="1"/>
  <pageMargins left="0" right="0.1968503937007874" top="0.2362204724409449" bottom="0.15748031496062992" header="0.2755905511811024" footer="0.31496062992125984"/>
  <pageSetup horizontalDpi="600" verticalDpi="600" orientation="landscape" paperSize="9" scale="80" r:id="rId1"/>
  <ignoredErrors>
    <ignoredError sqref="C22:L22 P22:S22 W22:Z22 AD22 C36 J36 M36 F36 Q36 T36 X36 AA36" unlockedFormula="1"/>
    <ignoredError sqref="AE22:AF22 AH22:AI22 AD35 AE32:AI32 AG35" formula="1"/>
  </ignoredErrors>
</worksheet>
</file>

<file path=xl/worksheets/sheet2.xml><?xml version="1.0" encoding="utf-8"?>
<worksheet xmlns="http://schemas.openxmlformats.org/spreadsheetml/2006/main" xmlns:r="http://schemas.openxmlformats.org/officeDocument/2006/relationships">
  <dimension ref="A1:AL105"/>
  <sheetViews>
    <sheetView showZeros="0" zoomScalePageLayoutView="0" workbookViewId="0" topLeftCell="A1">
      <selection activeCell="AP15" sqref="AP15"/>
    </sheetView>
  </sheetViews>
  <sheetFormatPr defaultColWidth="9.140625" defaultRowHeight="12.75"/>
  <cols>
    <col min="1" max="1" width="5.140625" style="1" customWidth="1"/>
    <col min="2" max="2" width="38.28125" style="1" customWidth="1"/>
    <col min="3" max="3" width="5.28125" style="1" customWidth="1"/>
    <col min="4" max="5" width="3.7109375" style="1" customWidth="1"/>
    <col min="6" max="6" width="4.00390625" style="1" bestFit="1" customWidth="1"/>
    <col min="7" max="7" width="4.57421875" style="1" customWidth="1"/>
    <col min="8" max="9" width="3.7109375" style="1" customWidth="1"/>
    <col min="10" max="10" width="3.8515625" style="1" bestFit="1" customWidth="1"/>
    <col min="11" max="11" width="3.00390625" style="1" bestFit="1" customWidth="1"/>
    <col min="12" max="12" width="3.7109375" style="1" customWidth="1"/>
    <col min="13" max="13" width="4.00390625" style="1" customWidth="1"/>
    <col min="14" max="14" width="3.7109375" style="1" customWidth="1"/>
    <col min="15" max="15" width="4.140625" style="1" customWidth="1"/>
    <col min="16" max="16" width="3.8515625" style="1" bestFit="1" customWidth="1"/>
    <col min="17" max="17" width="4.28125" style="1" customWidth="1"/>
    <col min="18" max="18" width="3.8515625" style="1" customWidth="1"/>
    <col min="19" max="19" width="3.57421875" style="1" customWidth="1"/>
    <col min="20" max="20" width="4.28125" style="1" customWidth="1"/>
    <col min="21" max="23" width="3.28125" style="1" customWidth="1"/>
    <col min="24" max="24" width="4.28125" style="1" customWidth="1"/>
    <col min="25" max="25" width="4.00390625" style="1" customWidth="1"/>
    <col min="26" max="26" width="3.57421875" style="1" customWidth="1"/>
    <col min="27" max="28" width="3.7109375" style="1" customWidth="1"/>
    <col min="29" max="29" width="4.00390625" style="1" customWidth="1"/>
    <col min="30" max="30" width="3.8515625" style="1" bestFit="1" customWidth="1"/>
    <col min="31" max="31" width="5.57421875" style="1" customWidth="1"/>
    <col min="32" max="32" width="5.28125" style="1" customWidth="1"/>
    <col min="33" max="33" width="4.421875" style="1" customWidth="1"/>
    <col min="34" max="34" width="4.7109375" style="1" customWidth="1"/>
    <col min="35" max="35" width="6.00390625" style="1" customWidth="1"/>
    <col min="36" max="16384" width="9.140625" style="1" customWidth="1"/>
  </cols>
  <sheetData>
    <row r="1" spans="2:35" ht="15.75">
      <c r="B1" s="480" t="s">
        <v>129</v>
      </c>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row>
    <row r="2" spans="1:35" ht="16.5" thickBot="1">
      <c r="A2" s="3"/>
      <c r="B2" s="235"/>
      <c r="C2" s="4"/>
      <c r="D2" s="4"/>
      <c r="E2" s="4"/>
      <c r="F2" s="4"/>
      <c r="G2" s="4"/>
      <c r="H2" s="4"/>
      <c r="I2" s="3"/>
      <c r="J2" s="4"/>
      <c r="K2" s="4"/>
      <c r="L2" s="4"/>
      <c r="M2" s="4"/>
      <c r="N2" s="4"/>
      <c r="O2" s="4"/>
      <c r="P2" s="3"/>
      <c r="Q2" s="4"/>
      <c r="R2" s="4"/>
      <c r="S2" s="3"/>
      <c r="T2" s="3"/>
      <c r="U2" s="3"/>
      <c r="V2" s="3"/>
      <c r="W2" s="4"/>
      <c r="X2" s="3"/>
      <c r="Y2" s="3"/>
      <c r="Z2" s="3"/>
      <c r="AA2" s="3"/>
      <c r="AB2" s="3"/>
      <c r="AC2" s="3"/>
      <c r="AD2" s="3"/>
      <c r="AE2" s="4"/>
      <c r="AF2" s="4"/>
      <c r="AG2" s="4"/>
      <c r="AH2" s="4"/>
      <c r="AI2" s="4"/>
    </row>
    <row r="3" spans="1:35" ht="16.5" thickBot="1">
      <c r="A3" s="457"/>
      <c r="B3" s="496"/>
      <c r="C3" s="483" t="s">
        <v>0</v>
      </c>
      <c r="D3" s="481"/>
      <c r="E3" s="481"/>
      <c r="F3" s="481"/>
      <c r="G3" s="481"/>
      <c r="H3" s="481"/>
      <c r="I3" s="482"/>
      <c r="J3" s="483" t="s">
        <v>1</v>
      </c>
      <c r="K3" s="481"/>
      <c r="L3" s="481"/>
      <c r="M3" s="481"/>
      <c r="N3" s="481"/>
      <c r="O3" s="481"/>
      <c r="P3" s="482"/>
      <c r="Q3" s="483" t="s">
        <v>2</v>
      </c>
      <c r="R3" s="481"/>
      <c r="S3" s="481"/>
      <c r="T3" s="481"/>
      <c r="U3" s="481"/>
      <c r="V3" s="481"/>
      <c r="W3" s="482"/>
      <c r="X3" s="483" t="s">
        <v>9</v>
      </c>
      <c r="Y3" s="481"/>
      <c r="Z3" s="481"/>
      <c r="AA3" s="481"/>
      <c r="AB3" s="481"/>
      <c r="AC3" s="481"/>
      <c r="AD3" s="481"/>
      <c r="AE3" s="483" t="s">
        <v>11</v>
      </c>
      <c r="AF3" s="481"/>
      <c r="AG3" s="481"/>
      <c r="AH3" s="481"/>
      <c r="AI3" s="482"/>
    </row>
    <row r="4" spans="1:35" s="2" customFormat="1" ht="13.5" thickBot="1">
      <c r="A4" s="497"/>
      <c r="B4" s="498"/>
      <c r="C4" s="490" t="s">
        <v>3</v>
      </c>
      <c r="D4" s="490"/>
      <c r="E4" s="491"/>
      <c r="F4" s="477" t="s">
        <v>4</v>
      </c>
      <c r="G4" s="475"/>
      <c r="H4" s="475"/>
      <c r="I4" s="476"/>
      <c r="J4" s="473" t="s">
        <v>3</v>
      </c>
      <c r="K4" s="473"/>
      <c r="L4" s="474"/>
      <c r="M4" s="492" t="s">
        <v>4</v>
      </c>
      <c r="N4" s="492"/>
      <c r="O4" s="492"/>
      <c r="P4" s="492"/>
      <c r="Q4" s="472" t="s">
        <v>3</v>
      </c>
      <c r="R4" s="473"/>
      <c r="S4" s="474"/>
      <c r="T4" s="475" t="s">
        <v>4</v>
      </c>
      <c r="U4" s="475"/>
      <c r="V4" s="475"/>
      <c r="W4" s="476"/>
      <c r="X4" s="490" t="s">
        <v>3</v>
      </c>
      <c r="Y4" s="490"/>
      <c r="Z4" s="491"/>
      <c r="AA4" s="492" t="s">
        <v>4</v>
      </c>
      <c r="AB4" s="492"/>
      <c r="AC4" s="492"/>
      <c r="AD4" s="492"/>
      <c r="AE4" s="477" t="s">
        <v>4</v>
      </c>
      <c r="AF4" s="475"/>
      <c r="AG4" s="475"/>
      <c r="AH4" s="475"/>
      <c r="AI4" s="476"/>
    </row>
    <row r="5" spans="1:38" s="2" customFormat="1" ht="13.5" thickBot="1">
      <c r="A5" s="458"/>
      <c r="B5" s="499"/>
      <c r="C5" s="86" t="s">
        <v>5</v>
      </c>
      <c r="D5" s="11" t="s">
        <v>6</v>
      </c>
      <c r="E5" s="9" t="s">
        <v>10</v>
      </c>
      <c r="F5" s="10" t="s">
        <v>5</v>
      </c>
      <c r="G5" s="8" t="s">
        <v>6</v>
      </c>
      <c r="H5" s="11" t="s">
        <v>10</v>
      </c>
      <c r="I5" s="9" t="s">
        <v>7</v>
      </c>
      <c r="J5" s="86" t="s">
        <v>5</v>
      </c>
      <c r="K5" s="11" t="s">
        <v>6</v>
      </c>
      <c r="L5" s="9" t="s">
        <v>10</v>
      </c>
      <c r="M5" s="10" t="s">
        <v>5</v>
      </c>
      <c r="N5" s="8" t="s">
        <v>6</v>
      </c>
      <c r="O5" s="11" t="s">
        <v>10</v>
      </c>
      <c r="P5" s="9" t="s">
        <v>7</v>
      </c>
      <c r="Q5" s="80" t="s">
        <v>5</v>
      </c>
      <c r="R5" s="81" t="s">
        <v>6</v>
      </c>
      <c r="S5" s="82" t="s">
        <v>10</v>
      </c>
      <c r="T5" s="80" t="s">
        <v>5</v>
      </c>
      <c r="U5" s="81" t="s">
        <v>6</v>
      </c>
      <c r="V5" s="83" t="s">
        <v>10</v>
      </c>
      <c r="W5" s="82" t="s">
        <v>7</v>
      </c>
      <c r="X5" s="86" t="s">
        <v>5</v>
      </c>
      <c r="Y5" s="8" t="s">
        <v>6</v>
      </c>
      <c r="Z5" s="9" t="s">
        <v>10</v>
      </c>
      <c r="AA5" s="10" t="s">
        <v>5</v>
      </c>
      <c r="AB5" s="8" t="s">
        <v>6</v>
      </c>
      <c r="AC5" s="11" t="s">
        <v>10</v>
      </c>
      <c r="AD5" s="11" t="s">
        <v>7</v>
      </c>
      <c r="AE5" s="10" t="s">
        <v>5</v>
      </c>
      <c r="AF5" s="8" t="s">
        <v>6</v>
      </c>
      <c r="AG5" s="8" t="s">
        <v>10</v>
      </c>
      <c r="AH5" s="11" t="s">
        <v>7</v>
      </c>
      <c r="AI5" s="12" t="s">
        <v>8</v>
      </c>
      <c r="AL5" s="6"/>
    </row>
    <row r="6" spans="1:38" s="2" customFormat="1" ht="13.5" thickBot="1">
      <c r="A6" s="500" t="s">
        <v>14</v>
      </c>
      <c r="B6" s="501"/>
      <c r="C6" s="13">
        <f>C7+C10+C11+C12+C13+C14+C15+C16+C17+C18+C19+C20</f>
        <v>20</v>
      </c>
      <c r="D6" s="14">
        <f>D7+D10+D11+D12+D13+D14+D15+D16+D17+D18+D19+D20</f>
        <v>2</v>
      </c>
      <c r="E6" s="54">
        <f>E7+E10+E11+E12+E13+E14+E15+E16+E17+E18+E19+E20</f>
        <v>0</v>
      </c>
      <c r="F6" s="13">
        <f>F7+F10+F11+F12+F13+F14+F15+F16+F17+F18+F19+F20</f>
        <v>700</v>
      </c>
      <c r="G6" s="14">
        <f>G7+G10+G11+G12+G13+G14+G15+G16+G17+G18+G19+G20</f>
        <v>70</v>
      </c>
      <c r="H6" s="15">
        <f>SUM(H7:H21)</f>
        <v>0</v>
      </c>
      <c r="I6" s="108">
        <f>I22</f>
        <v>60</v>
      </c>
      <c r="J6" s="87">
        <f>J7+J10+J11+J12+J13+J14+J15+J16+J17+J18+J19+J20</f>
        <v>10</v>
      </c>
      <c r="K6" s="102">
        <f>K7+K10+K11+K12+K13+K14+K15+K16+K17+K18+K19+K20</f>
        <v>0</v>
      </c>
      <c r="L6" s="102">
        <f>L7+L10+L11+L12+L13+L14+L15+L16+L17+L18+L19+L20</f>
        <v>0</v>
      </c>
      <c r="M6" s="13">
        <f>M7+M10+M11+M12+M13+M14+M15+M16+M17+M18+M19+M20</f>
        <v>350</v>
      </c>
      <c r="N6" s="14">
        <f>N7+N10+N11+N12+N13+N14+N15+N16+N17+N18+N19+N20</f>
        <v>0</v>
      </c>
      <c r="O6" s="14">
        <f>SUM(O7:O21)</f>
        <v>0</v>
      </c>
      <c r="P6" s="108">
        <f>P22</f>
        <v>60</v>
      </c>
      <c r="Q6" s="16">
        <f>Q7+Q10+Q11+Q12+Q13+Q14+Q15+Q16+Q17+Q18+Q19+Q20</f>
        <v>10</v>
      </c>
      <c r="R6" s="16">
        <f>R7+R10+R11+R12+R13+R14+R15+R16+R17+R18+R19+R20</f>
        <v>0</v>
      </c>
      <c r="S6" s="17">
        <f>S7+S10+S11+S12+S13+S14+S15+S16+S17+S18+S19+S20</f>
        <v>0</v>
      </c>
      <c r="T6" s="13">
        <f>T7+T10+T11+T12+T13+T14+T15+T16+T17+T18+T19+T20</f>
        <v>350</v>
      </c>
      <c r="U6" s="14">
        <f>U7+U10+U11+U12+U13+U14+U15+U16+U17+U18+U19+U20</f>
        <v>0</v>
      </c>
      <c r="V6" s="18">
        <f>SUM(V7:V21)</f>
        <v>0</v>
      </c>
      <c r="W6" s="108">
        <f>W22</f>
        <v>60</v>
      </c>
      <c r="X6" s="13">
        <f>X7+X10+X11+X12+X13+X14+X15+X16+X17+X18+X19+X20+X21</f>
        <v>12</v>
      </c>
      <c r="Y6" s="16">
        <f>Y7+Y10+Y11+Y12+Y13+Y14+Y15+Y16+Y17+Y18+Y19+Y20</f>
        <v>0</v>
      </c>
      <c r="Z6" s="18">
        <f>Z7+Z10+Z11+Z12+Z13+Z14+Z15+Z16+Z17+Z18+Z19+Z20</f>
        <v>0</v>
      </c>
      <c r="AA6" s="13">
        <f>AA7+AA10+AA11+AA12+AA13+AA14+AA15+AA16+AA17+AA18+AA19+AA20</f>
        <v>330</v>
      </c>
      <c r="AB6" s="14">
        <f>AB7+AB10+AB11+AB12+AB13+AB14+AB15+AB16+AB17+AB18+AB19+AB20</f>
        <v>0</v>
      </c>
      <c r="AC6" s="18">
        <f>SUM(AC7:AC21)</f>
        <v>0</v>
      </c>
      <c r="AD6" s="109">
        <f>AD22</f>
        <v>120</v>
      </c>
      <c r="AE6" s="13">
        <f>AE7+AE10+AE11+AE12+AE13+AE14+AE15+AE16+AE17+AE18+AE19+AE20+AE21</f>
        <v>1760</v>
      </c>
      <c r="AF6" s="14">
        <f>AF7+AF10+AF11+AF12+AF13+AF14+AF15+AF16+AF17+AF18+AF19+AF20</f>
        <v>70</v>
      </c>
      <c r="AG6" s="123">
        <f>SUM(AG7:AG21)</f>
        <v>0</v>
      </c>
      <c r="AH6" s="102"/>
      <c r="AI6" s="19">
        <f>AI7+AI10+AI11+AI12+AI13+AI14+AI15+AI16+AI17+AI18+AI19+AI20+AI21</f>
        <v>1830</v>
      </c>
      <c r="AJ6" s="359"/>
      <c r="AL6" s="6"/>
    </row>
    <row r="7" spans="1:35" ht="12.75">
      <c r="A7" s="176">
        <v>1</v>
      </c>
      <c r="B7" s="150" t="s">
        <v>60</v>
      </c>
      <c r="C7" s="74">
        <v>3</v>
      </c>
      <c r="D7" s="21"/>
      <c r="E7" s="29"/>
      <c r="F7" s="22">
        <f>C7*(37-I6/30)</f>
        <v>105</v>
      </c>
      <c r="G7" s="23">
        <f>D7*(37-I6/30)</f>
        <v>0</v>
      </c>
      <c r="H7" s="30"/>
      <c r="I7" s="56"/>
      <c r="J7" s="25">
        <v>3</v>
      </c>
      <c r="K7" s="103"/>
      <c r="L7" s="26"/>
      <c r="M7" s="22">
        <f>J7*(37-P6/30)</f>
        <v>105</v>
      </c>
      <c r="N7" s="23">
        <f>K7*(37-P6/30)</f>
        <v>0</v>
      </c>
      <c r="O7" s="30"/>
      <c r="P7" s="59"/>
      <c r="Q7" s="28">
        <v>3</v>
      </c>
      <c r="R7" s="20"/>
      <c r="S7" s="29"/>
      <c r="T7" s="27">
        <f>Q7*(37-W6/30)</f>
        <v>105</v>
      </c>
      <c r="U7" s="57">
        <f>R7*(37-W6/30)</f>
        <v>0</v>
      </c>
      <c r="V7" s="30"/>
      <c r="W7" s="59"/>
      <c r="X7" s="28">
        <v>3</v>
      </c>
      <c r="Y7" s="20"/>
      <c r="Z7" s="21"/>
      <c r="AA7" s="22">
        <f>X7*(34-AD6/30)</f>
        <v>90</v>
      </c>
      <c r="AB7" s="23">
        <f>Y7*(34-AD6/30)</f>
        <v>0</v>
      </c>
      <c r="AC7" s="30"/>
      <c r="AD7" s="56"/>
      <c r="AE7" s="120">
        <f aca="true" t="shared" si="0" ref="AE7:AE21">SUM(F7,M7,T7,AA7)</f>
        <v>405</v>
      </c>
      <c r="AF7" s="127">
        <f aca="true" t="shared" si="1" ref="AF7:AF21">SUM(G7,N7,U7,AB7)</f>
        <v>0</v>
      </c>
      <c r="AG7" s="127">
        <f aca="true" t="shared" si="2" ref="AG7:AG21">SUM(H7,O7,V7,AC7)</f>
        <v>0</v>
      </c>
      <c r="AH7" s="128">
        <f aca="true" t="shared" si="3" ref="AH7:AH21">SUM(I7,P7,W7,AD7)</f>
        <v>0</v>
      </c>
      <c r="AI7" s="121">
        <f aca="true" t="shared" si="4" ref="AI7:AI21">SUM(AE7:AH7)</f>
        <v>405</v>
      </c>
    </row>
    <row r="8" spans="1:35" ht="12.75">
      <c r="A8" s="177" t="s">
        <v>61</v>
      </c>
      <c r="B8" s="151" t="s">
        <v>144</v>
      </c>
      <c r="C8" s="74">
        <v>2</v>
      </c>
      <c r="D8" s="21"/>
      <c r="E8" s="29"/>
      <c r="F8" s="22">
        <f>C8*(37-I6/30)</f>
        <v>70</v>
      </c>
      <c r="G8" s="23">
        <f>D8*(37-I6/30)</f>
        <v>0</v>
      </c>
      <c r="H8" s="30"/>
      <c r="I8" s="56"/>
      <c r="J8" s="74">
        <v>2</v>
      </c>
      <c r="K8" s="104"/>
      <c r="L8" s="75"/>
      <c r="M8" s="33">
        <f>J8*(37-P6/30)</f>
        <v>70</v>
      </c>
      <c r="N8" s="34">
        <f>K8*(37-P6/30)</f>
        <v>0</v>
      </c>
      <c r="O8" s="30"/>
      <c r="P8" s="59"/>
      <c r="Q8" s="28">
        <v>2</v>
      </c>
      <c r="R8" s="20"/>
      <c r="S8" s="29"/>
      <c r="T8" s="22">
        <f>Q8*(37-W6/30)</f>
        <v>70</v>
      </c>
      <c r="U8" s="57">
        <f>R8*(37-W6/30)</f>
        <v>0</v>
      </c>
      <c r="V8" s="30"/>
      <c r="W8" s="59"/>
      <c r="X8" s="28">
        <v>2</v>
      </c>
      <c r="Y8" s="20"/>
      <c r="Z8" s="21"/>
      <c r="AA8" s="22">
        <f>X8*(34-AD6/30)</f>
        <v>60</v>
      </c>
      <c r="AB8" s="23">
        <f>Y8*(34-AD6/30)</f>
        <v>0</v>
      </c>
      <c r="AC8" s="30"/>
      <c r="AD8" s="56"/>
      <c r="AE8" s="120">
        <f t="shared" si="0"/>
        <v>270</v>
      </c>
      <c r="AF8" s="40">
        <f t="shared" si="1"/>
        <v>0</v>
      </c>
      <c r="AG8" s="40">
        <f t="shared" si="2"/>
        <v>0</v>
      </c>
      <c r="AH8" s="129">
        <f t="shared" si="3"/>
        <v>0</v>
      </c>
      <c r="AI8" s="121">
        <f t="shared" si="4"/>
        <v>270</v>
      </c>
    </row>
    <row r="9" spans="1:35" ht="12.75">
      <c r="A9" s="178">
        <v>2</v>
      </c>
      <c r="B9" s="151" t="s">
        <v>145</v>
      </c>
      <c r="C9" s="74">
        <v>3</v>
      </c>
      <c r="D9" s="21"/>
      <c r="E9" s="29"/>
      <c r="F9" s="22">
        <f>C9*(37-I6/30)</f>
        <v>105</v>
      </c>
      <c r="G9" s="23">
        <f>D9*(37-I6/30)</f>
        <v>0</v>
      </c>
      <c r="H9" s="30"/>
      <c r="I9" s="56"/>
      <c r="J9" s="74">
        <v>3</v>
      </c>
      <c r="K9" s="104"/>
      <c r="L9" s="75"/>
      <c r="M9" s="33">
        <f>J9*(37-P6/30)</f>
        <v>105</v>
      </c>
      <c r="N9" s="34">
        <f>K9*(37-P6/30)</f>
        <v>0</v>
      </c>
      <c r="O9" s="30"/>
      <c r="P9" s="59"/>
      <c r="Q9" s="28">
        <v>3</v>
      </c>
      <c r="R9" s="20"/>
      <c r="S9" s="29"/>
      <c r="T9" s="22">
        <f>Q9*(37-W6/30)</f>
        <v>105</v>
      </c>
      <c r="U9" s="57"/>
      <c r="V9" s="30"/>
      <c r="W9" s="59"/>
      <c r="X9" s="28">
        <v>3</v>
      </c>
      <c r="Y9" s="20"/>
      <c r="Z9" s="21"/>
      <c r="AA9" s="22">
        <f>X9*(34-AD6/30)</f>
        <v>90</v>
      </c>
      <c r="AB9" s="23">
        <f>Y9*(34-AD6/30)</f>
        <v>0</v>
      </c>
      <c r="AC9" s="30"/>
      <c r="AD9" s="56"/>
      <c r="AE9" s="120">
        <f t="shared" si="0"/>
        <v>405</v>
      </c>
      <c r="AF9" s="40">
        <f t="shared" si="1"/>
        <v>0</v>
      </c>
      <c r="AG9" s="40">
        <f t="shared" si="2"/>
        <v>0</v>
      </c>
      <c r="AH9" s="129">
        <f t="shared" si="3"/>
        <v>0</v>
      </c>
      <c r="AI9" s="121">
        <f t="shared" si="4"/>
        <v>405</v>
      </c>
    </row>
    <row r="10" spans="1:35" ht="12.75">
      <c r="A10" s="178">
        <v>3</v>
      </c>
      <c r="B10" s="152" t="s">
        <v>64</v>
      </c>
      <c r="C10" s="74">
        <v>2</v>
      </c>
      <c r="D10" s="21"/>
      <c r="E10" s="29"/>
      <c r="F10" s="22">
        <f>C10*(37-I6/30)</f>
        <v>70</v>
      </c>
      <c r="G10" s="23">
        <f>D10*(37-I6/30)</f>
        <v>0</v>
      </c>
      <c r="H10" s="30"/>
      <c r="I10" s="56"/>
      <c r="J10" s="74">
        <v>2</v>
      </c>
      <c r="K10" s="104"/>
      <c r="L10" s="75"/>
      <c r="M10" s="33">
        <f>J10*(37-P6/30)</f>
        <v>70</v>
      </c>
      <c r="N10" s="34">
        <f>K10*(37-P6/30)</f>
        <v>0</v>
      </c>
      <c r="O10" s="30"/>
      <c r="P10" s="59"/>
      <c r="Q10" s="28">
        <v>2</v>
      </c>
      <c r="R10" s="20"/>
      <c r="S10" s="29"/>
      <c r="T10" s="22">
        <f>Q10*(37-W6/30)</f>
        <v>70</v>
      </c>
      <c r="U10" s="57">
        <f>R10*(37-W6/30)</f>
        <v>0</v>
      </c>
      <c r="V10" s="30"/>
      <c r="W10" s="59"/>
      <c r="X10" s="28">
        <v>2</v>
      </c>
      <c r="Y10" s="20"/>
      <c r="Z10" s="21"/>
      <c r="AA10" s="22">
        <f>X10*(34-AD6/30)</f>
        <v>60</v>
      </c>
      <c r="AB10" s="23">
        <f>Y10*(34-AD6/30)</f>
        <v>0</v>
      </c>
      <c r="AC10" s="30"/>
      <c r="AD10" s="56"/>
      <c r="AE10" s="120">
        <f t="shared" si="0"/>
        <v>270</v>
      </c>
      <c r="AF10" s="40">
        <f t="shared" si="1"/>
        <v>0</v>
      </c>
      <c r="AG10" s="40">
        <f t="shared" si="2"/>
        <v>0</v>
      </c>
      <c r="AH10" s="129">
        <f t="shared" si="3"/>
        <v>0</v>
      </c>
      <c r="AI10" s="121">
        <f t="shared" si="4"/>
        <v>270</v>
      </c>
    </row>
    <row r="11" spans="1:35" ht="12.75">
      <c r="A11" s="178">
        <v>4</v>
      </c>
      <c r="B11" s="152" t="s">
        <v>65</v>
      </c>
      <c r="C11" s="74">
        <v>2</v>
      </c>
      <c r="D11" s="21"/>
      <c r="E11" s="29"/>
      <c r="F11" s="22">
        <f>C11*(37-I6/30)</f>
        <v>70</v>
      </c>
      <c r="G11" s="23">
        <f>D11*(37-I6/30)</f>
        <v>0</v>
      </c>
      <c r="H11" s="30"/>
      <c r="I11" s="56"/>
      <c r="J11" s="74">
        <v>2</v>
      </c>
      <c r="K11" s="104"/>
      <c r="L11" s="75"/>
      <c r="M11" s="33">
        <f>J11*(37-P6/30)</f>
        <v>70</v>
      </c>
      <c r="N11" s="34">
        <f>K11*(37-P6/30)</f>
        <v>0</v>
      </c>
      <c r="O11" s="30"/>
      <c r="P11" s="59"/>
      <c r="Q11" s="28">
        <v>2</v>
      </c>
      <c r="R11" s="20"/>
      <c r="S11" s="29"/>
      <c r="T11" s="22">
        <f>Q11*(37-W6/30)</f>
        <v>70</v>
      </c>
      <c r="U11" s="57">
        <f>R11*(37-W6/30)</f>
        <v>0</v>
      </c>
      <c r="V11" s="30"/>
      <c r="W11" s="59"/>
      <c r="X11" s="28">
        <v>2</v>
      </c>
      <c r="Y11" s="20"/>
      <c r="Z11" s="21"/>
      <c r="AA11" s="22">
        <f>X11*(34-AD6/30)</f>
        <v>60</v>
      </c>
      <c r="AB11" s="23">
        <f>Y11*(34-AD6/30)</f>
        <v>0</v>
      </c>
      <c r="AC11" s="30"/>
      <c r="AD11" s="56"/>
      <c r="AE11" s="120">
        <f t="shared" si="0"/>
        <v>270</v>
      </c>
      <c r="AF11" s="40">
        <f t="shared" si="1"/>
        <v>0</v>
      </c>
      <c r="AG11" s="40">
        <f t="shared" si="2"/>
        <v>0</v>
      </c>
      <c r="AH11" s="129">
        <f t="shared" si="3"/>
        <v>0</v>
      </c>
      <c r="AI11" s="121">
        <f t="shared" si="4"/>
        <v>270</v>
      </c>
    </row>
    <row r="12" spans="1:35" ht="12.75">
      <c r="A12" s="178">
        <v>5</v>
      </c>
      <c r="B12" s="152" t="s">
        <v>66</v>
      </c>
      <c r="C12" s="74">
        <v>3</v>
      </c>
      <c r="D12" s="21"/>
      <c r="E12" s="29"/>
      <c r="F12" s="22">
        <f>C12*(37-I6/30)</f>
        <v>105</v>
      </c>
      <c r="G12" s="23">
        <f>D12*(37-I6/30)</f>
        <v>0</v>
      </c>
      <c r="H12" s="30"/>
      <c r="I12" s="56"/>
      <c r="J12" s="74">
        <v>3</v>
      </c>
      <c r="K12" s="104"/>
      <c r="L12" s="75"/>
      <c r="M12" s="33">
        <f>J12*(37-P6/30)</f>
        <v>105</v>
      </c>
      <c r="N12" s="34">
        <f>K12*(37-P6/30)</f>
        <v>0</v>
      </c>
      <c r="O12" s="30"/>
      <c r="P12" s="59"/>
      <c r="Q12" s="28">
        <v>3</v>
      </c>
      <c r="R12" s="20"/>
      <c r="S12" s="29"/>
      <c r="T12" s="22">
        <f>Q12*(37-W6/30)</f>
        <v>105</v>
      </c>
      <c r="U12" s="57">
        <f>R12*(37-W6/30)</f>
        <v>0</v>
      </c>
      <c r="V12" s="30"/>
      <c r="W12" s="59"/>
      <c r="X12" s="28">
        <v>3</v>
      </c>
      <c r="Y12" s="20"/>
      <c r="Z12" s="21"/>
      <c r="AA12" s="22">
        <f>X12*(34-AD6/30)</f>
        <v>90</v>
      </c>
      <c r="AB12" s="23">
        <f>Y12*(34-AD6/30)</f>
        <v>0</v>
      </c>
      <c r="AC12" s="30"/>
      <c r="AD12" s="56"/>
      <c r="AE12" s="120">
        <f t="shared" si="0"/>
        <v>405</v>
      </c>
      <c r="AF12" s="40">
        <f t="shared" si="1"/>
        <v>0</v>
      </c>
      <c r="AG12" s="40">
        <f t="shared" si="2"/>
        <v>0</v>
      </c>
      <c r="AH12" s="129">
        <f t="shared" si="3"/>
        <v>0</v>
      </c>
      <c r="AI12" s="121">
        <f t="shared" si="4"/>
        <v>405</v>
      </c>
    </row>
    <row r="13" spans="1:35" ht="12.75">
      <c r="A13" s="178">
        <v>6</v>
      </c>
      <c r="B13" s="152" t="s">
        <v>67</v>
      </c>
      <c r="C13" s="74"/>
      <c r="D13" s="21">
        <v>2</v>
      </c>
      <c r="E13" s="29"/>
      <c r="F13" s="22">
        <f>C13*(37-I6/30)</f>
        <v>0</v>
      </c>
      <c r="G13" s="23">
        <f>D13*(37-I6/30)</f>
        <v>70</v>
      </c>
      <c r="H13" s="30"/>
      <c r="I13" s="56"/>
      <c r="J13" s="74"/>
      <c r="K13" s="104"/>
      <c r="L13" s="75"/>
      <c r="M13" s="33">
        <f>J13*(37-P6/30)</f>
        <v>0</v>
      </c>
      <c r="N13" s="34">
        <f>K13*(37-P6/30)</f>
        <v>0</v>
      </c>
      <c r="O13" s="30"/>
      <c r="P13" s="59"/>
      <c r="Q13" s="28"/>
      <c r="R13" s="20"/>
      <c r="S13" s="29"/>
      <c r="T13" s="22">
        <f>Q13*(37-W6/30)</f>
        <v>0</v>
      </c>
      <c r="U13" s="57">
        <f>R13*(37-W6/30)</f>
        <v>0</v>
      </c>
      <c r="V13" s="30"/>
      <c r="W13" s="59"/>
      <c r="X13" s="28"/>
      <c r="Y13" s="20"/>
      <c r="Z13" s="21"/>
      <c r="AA13" s="22">
        <f>X13*(34-AD6/30)</f>
        <v>0</v>
      </c>
      <c r="AB13" s="23">
        <f>Y13*(34-AD6/30)</f>
        <v>0</v>
      </c>
      <c r="AC13" s="30"/>
      <c r="AD13" s="56"/>
      <c r="AE13" s="120">
        <f t="shared" si="0"/>
        <v>0</v>
      </c>
      <c r="AF13" s="40">
        <f t="shared" si="1"/>
        <v>70</v>
      </c>
      <c r="AG13" s="40">
        <f t="shared" si="2"/>
        <v>0</v>
      </c>
      <c r="AH13" s="129">
        <f t="shared" si="3"/>
        <v>0</v>
      </c>
      <c r="AI13" s="121">
        <f t="shared" si="4"/>
        <v>70</v>
      </c>
    </row>
    <row r="14" spans="1:35" ht="12.75">
      <c r="A14" s="178">
        <v>7</v>
      </c>
      <c r="B14" s="152" t="s">
        <v>68</v>
      </c>
      <c r="C14" s="35">
        <v>2</v>
      </c>
      <c r="D14" s="32"/>
      <c r="E14" s="38"/>
      <c r="F14" s="33">
        <f>C14*(37-I6/30)</f>
        <v>70</v>
      </c>
      <c r="G14" s="34">
        <f>D14*(37-I6/30)</f>
        <v>0</v>
      </c>
      <c r="H14" s="39"/>
      <c r="I14" s="96"/>
      <c r="J14" s="35"/>
      <c r="K14" s="52"/>
      <c r="L14" s="36"/>
      <c r="M14" s="33">
        <f>J14*(37-P6/30)</f>
        <v>0</v>
      </c>
      <c r="N14" s="34">
        <f>K14*(37-P6/30)</f>
        <v>0</v>
      </c>
      <c r="O14" s="39"/>
      <c r="P14" s="90"/>
      <c r="Q14" s="37"/>
      <c r="R14" s="31"/>
      <c r="S14" s="38"/>
      <c r="T14" s="33">
        <f>Q14*(37-W6/30)</f>
        <v>0</v>
      </c>
      <c r="U14" s="61">
        <f>R14*(37-W6/30)</f>
        <v>0</v>
      </c>
      <c r="V14" s="39"/>
      <c r="W14" s="90"/>
      <c r="X14" s="37"/>
      <c r="Y14" s="31"/>
      <c r="Z14" s="32"/>
      <c r="AA14" s="22">
        <f>X14*(34-AD6/30)</f>
        <v>0</v>
      </c>
      <c r="AB14" s="34">
        <f>Y14*(34-AD6/30)</f>
        <v>0</v>
      </c>
      <c r="AC14" s="39"/>
      <c r="AD14" s="96"/>
      <c r="AE14" s="120">
        <f t="shared" si="0"/>
        <v>70</v>
      </c>
      <c r="AF14" s="40">
        <f t="shared" si="1"/>
        <v>0</v>
      </c>
      <c r="AG14" s="40">
        <f t="shared" si="2"/>
        <v>0</v>
      </c>
      <c r="AH14" s="129">
        <f t="shared" si="3"/>
        <v>0</v>
      </c>
      <c r="AI14" s="122">
        <f t="shared" si="4"/>
        <v>70</v>
      </c>
    </row>
    <row r="15" spans="1:35" ht="12.75">
      <c r="A15" s="178">
        <v>8</v>
      </c>
      <c r="B15" s="152" t="s">
        <v>69</v>
      </c>
      <c r="C15" s="41">
        <v>1</v>
      </c>
      <c r="D15" s="32"/>
      <c r="E15" s="38"/>
      <c r="F15" s="33">
        <f>C15*(37-I6/30)</f>
        <v>35</v>
      </c>
      <c r="G15" s="34">
        <f>D15*(37-I6/30)</f>
        <v>0</v>
      </c>
      <c r="H15" s="39"/>
      <c r="I15" s="96"/>
      <c r="J15" s="35"/>
      <c r="K15" s="52"/>
      <c r="L15" s="36"/>
      <c r="M15" s="33">
        <f>J15*(37-P6/30)</f>
        <v>0</v>
      </c>
      <c r="N15" s="34">
        <f>K15*(37-P6/30)</f>
        <v>0</v>
      </c>
      <c r="O15" s="39"/>
      <c r="P15" s="90"/>
      <c r="Q15" s="37"/>
      <c r="R15" s="31"/>
      <c r="S15" s="38"/>
      <c r="T15" s="33">
        <f>Q15*(37-W6/30)</f>
        <v>0</v>
      </c>
      <c r="U15" s="61">
        <f>R15*(37-W6/30)</f>
        <v>0</v>
      </c>
      <c r="V15" s="39"/>
      <c r="W15" s="90"/>
      <c r="X15" s="37"/>
      <c r="Y15" s="31"/>
      <c r="Z15" s="32"/>
      <c r="AA15" s="22">
        <f>X15*(34-AD6/30)</f>
        <v>0</v>
      </c>
      <c r="AB15" s="34">
        <f>Y15*(34-AD6/30)</f>
        <v>0</v>
      </c>
      <c r="AC15" s="39"/>
      <c r="AD15" s="96"/>
      <c r="AE15" s="120">
        <f t="shared" si="0"/>
        <v>35</v>
      </c>
      <c r="AF15" s="40">
        <f t="shared" si="1"/>
        <v>0</v>
      </c>
      <c r="AG15" s="40">
        <f t="shared" si="2"/>
        <v>0</v>
      </c>
      <c r="AH15" s="129">
        <f t="shared" si="3"/>
        <v>0</v>
      </c>
      <c r="AI15" s="122">
        <f t="shared" si="4"/>
        <v>35</v>
      </c>
    </row>
    <row r="16" spans="1:35" ht="12.75">
      <c r="A16" s="178">
        <v>9</v>
      </c>
      <c r="B16" s="152" t="s">
        <v>72</v>
      </c>
      <c r="C16" s="35">
        <v>2</v>
      </c>
      <c r="D16" s="32"/>
      <c r="E16" s="38"/>
      <c r="F16" s="33">
        <f>C16*(37-I6/30)</f>
        <v>70</v>
      </c>
      <c r="G16" s="34">
        <f>D16*(37-I6/30)</f>
        <v>0</v>
      </c>
      <c r="H16" s="39"/>
      <c r="I16" s="96"/>
      <c r="J16" s="35"/>
      <c r="K16" s="52"/>
      <c r="L16" s="36"/>
      <c r="M16" s="33">
        <f>J16*(37-P6/30)</f>
        <v>0</v>
      </c>
      <c r="N16" s="34">
        <f>K16*(37-P6/30)</f>
        <v>0</v>
      </c>
      <c r="O16" s="39"/>
      <c r="P16" s="90"/>
      <c r="Q16" s="37"/>
      <c r="R16" s="31"/>
      <c r="S16" s="38"/>
      <c r="T16" s="33">
        <f>Q16*(37-W6/30)</f>
        <v>0</v>
      </c>
      <c r="U16" s="61">
        <f>R16*(37-W6/30)</f>
        <v>0</v>
      </c>
      <c r="V16" s="39"/>
      <c r="W16" s="90"/>
      <c r="X16" s="37"/>
      <c r="Y16" s="31"/>
      <c r="Z16" s="32"/>
      <c r="AA16" s="22">
        <f>X16*(34-AD6/30)</f>
        <v>0</v>
      </c>
      <c r="AB16" s="34">
        <f>Y16*(34-AD6/30)</f>
        <v>0</v>
      </c>
      <c r="AC16" s="39"/>
      <c r="AD16" s="96"/>
      <c r="AE16" s="120">
        <f t="shared" si="0"/>
        <v>70</v>
      </c>
      <c r="AF16" s="40">
        <f t="shared" si="1"/>
        <v>0</v>
      </c>
      <c r="AG16" s="40">
        <f t="shared" si="2"/>
        <v>0</v>
      </c>
      <c r="AH16" s="129">
        <f t="shared" si="3"/>
        <v>0</v>
      </c>
      <c r="AI16" s="122">
        <f t="shared" si="4"/>
        <v>70</v>
      </c>
    </row>
    <row r="17" spans="1:35" ht="12.75">
      <c r="A17" s="178">
        <v>10</v>
      </c>
      <c r="B17" s="152" t="s">
        <v>70</v>
      </c>
      <c r="C17" s="35">
        <v>1</v>
      </c>
      <c r="D17" s="32"/>
      <c r="E17" s="38"/>
      <c r="F17" s="33">
        <f>C17*(37-I6/30)</f>
        <v>35</v>
      </c>
      <c r="G17" s="34">
        <f>D17*(37-I6/30)</f>
        <v>0</v>
      </c>
      <c r="H17" s="39"/>
      <c r="I17" s="96"/>
      <c r="J17" s="35"/>
      <c r="K17" s="52"/>
      <c r="L17" s="36"/>
      <c r="M17" s="33">
        <f>J17*(37-P6/30)</f>
        <v>0</v>
      </c>
      <c r="N17" s="34">
        <f>K17*(37-P6/30)</f>
        <v>0</v>
      </c>
      <c r="O17" s="39"/>
      <c r="P17" s="90"/>
      <c r="Q17" s="37"/>
      <c r="R17" s="31"/>
      <c r="S17" s="38"/>
      <c r="T17" s="33">
        <f>Q17*(37-W6/30)</f>
        <v>0</v>
      </c>
      <c r="U17" s="61">
        <f>R17*(37-W6/30)</f>
        <v>0</v>
      </c>
      <c r="V17" s="39"/>
      <c r="W17" s="90"/>
      <c r="X17" s="37"/>
      <c r="Y17" s="31"/>
      <c r="Z17" s="32"/>
      <c r="AA17" s="22">
        <f>X17*(34-AD6/30)</f>
        <v>0</v>
      </c>
      <c r="AB17" s="34">
        <f>Y17*(34-AD6/30)</f>
        <v>0</v>
      </c>
      <c r="AC17" s="39"/>
      <c r="AD17" s="96"/>
      <c r="AE17" s="120">
        <f t="shared" si="0"/>
        <v>35</v>
      </c>
      <c r="AF17" s="40">
        <f t="shared" si="1"/>
        <v>0</v>
      </c>
      <c r="AG17" s="40">
        <f t="shared" si="2"/>
        <v>0</v>
      </c>
      <c r="AH17" s="129">
        <f t="shared" si="3"/>
        <v>0</v>
      </c>
      <c r="AI17" s="122">
        <f t="shared" si="4"/>
        <v>35</v>
      </c>
    </row>
    <row r="18" spans="1:35" ht="12.75">
      <c r="A18" s="178">
        <v>11</v>
      </c>
      <c r="B18" s="152" t="s">
        <v>73</v>
      </c>
      <c r="C18" s="35">
        <v>2</v>
      </c>
      <c r="D18" s="32"/>
      <c r="E18" s="38"/>
      <c r="F18" s="33">
        <f>C18*(37-I6/30)</f>
        <v>70</v>
      </c>
      <c r="G18" s="34">
        <f>D18*(37-I6/30)</f>
        <v>0</v>
      </c>
      <c r="H18" s="39"/>
      <c r="I18" s="96"/>
      <c r="J18" s="41"/>
      <c r="K18" s="52"/>
      <c r="L18" s="36"/>
      <c r="M18" s="33">
        <f>J18*(37-P6/30)</f>
        <v>0</v>
      </c>
      <c r="N18" s="34">
        <f>K18*(37-P6/30)</f>
        <v>0</v>
      </c>
      <c r="O18" s="39"/>
      <c r="P18" s="90"/>
      <c r="Q18" s="37"/>
      <c r="R18" s="31"/>
      <c r="S18" s="38"/>
      <c r="T18" s="33">
        <f>Q18*(37-W6/30)</f>
        <v>0</v>
      </c>
      <c r="U18" s="61">
        <f>R18*(37-W6/30)</f>
        <v>0</v>
      </c>
      <c r="V18" s="39"/>
      <c r="W18" s="90"/>
      <c r="X18" s="37"/>
      <c r="Y18" s="31"/>
      <c r="Z18" s="32"/>
      <c r="AA18" s="22">
        <f>X18*(34-AD6/30)</f>
        <v>0</v>
      </c>
      <c r="AB18" s="34">
        <f>Y18*(34-AD6/30)</f>
        <v>0</v>
      </c>
      <c r="AC18" s="39"/>
      <c r="AD18" s="96"/>
      <c r="AE18" s="120">
        <f t="shared" si="0"/>
        <v>70</v>
      </c>
      <c r="AF18" s="40">
        <f t="shared" si="1"/>
        <v>0</v>
      </c>
      <c r="AG18" s="40">
        <f t="shared" si="2"/>
        <v>0</v>
      </c>
      <c r="AH18" s="129">
        <f t="shared" si="3"/>
        <v>0</v>
      </c>
      <c r="AI18" s="122">
        <f t="shared" si="4"/>
        <v>70</v>
      </c>
    </row>
    <row r="19" spans="1:35" ht="12.75">
      <c r="A19" s="178">
        <v>12</v>
      </c>
      <c r="B19" s="152" t="s">
        <v>74</v>
      </c>
      <c r="C19" s="35">
        <v>2</v>
      </c>
      <c r="D19" s="32"/>
      <c r="E19" s="38"/>
      <c r="F19" s="33">
        <f>C19*(37-I6/30)</f>
        <v>70</v>
      </c>
      <c r="G19" s="34">
        <f>D19*(37-I6/30)</f>
        <v>0</v>
      </c>
      <c r="H19" s="39"/>
      <c r="I19" s="96"/>
      <c r="J19" s="41"/>
      <c r="K19" s="52"/>
      <c r="L19" s="36"/>
      <c r="M19" s="33">
        <f>J19*(37-P6/30)</f>
        <v>0</v>
      </c>
      <c r="N19" s="34">
        <f>K19*(37-P6/30)</f>
        <v>0</v>
      </c>
      <c r="O19" s="39"/>
      <c r="P19" s="90"/>
      <c r="Q19" s="37"/>
      <c r="R19" s="31"/>
      <c r="S19" s="38"/>
      <c r="T19" s="33">
        <f>Q19*(37-W6/30)</f>
        <v>0</v>
      </c>
      <c r="U19" s="61">
        <f>R19*(37-W6/30)</f>
        <v>0</v>
      </c>
      <c r="V19" s="39"/>
      <c r="W19" s="90"/>
      <c r="X19" s="37"/>
      <c r="Y19" s="31"/>
      <c r="Z19" s="32"/>
      <c r="AA19" s="22">
        <f>X19*(34-AD6/30)</f>
        <v>0</v>
      </c>
      <c r="AB19" s="34">
        <f>Y19*(34-AD6/30)</f>
        <v>0</v>
      </c>
      <c r="AC19" s="39"/>
      <c r="AD19" s="96"/>
      <c r="AE19" s="120">
        <f t="shared" si="0"/>
        <v>70</v>
      </c>
      <c r="AF19" s="40">
        <f t="shared" si="1"/>
        <v>0</v>
      </c>
      <c r="AG19" s="40">
        <f t="shared" si="2"/>
        <v>0</v>
      </c>
      <c r="AH19" s="129">
        <f t="shared" si="3"/>
        <v>0</v>
      </c>
      <c r="AI19" s="122">
        <f t="shared" si="4"/>
        <v>70</v>
      </c>
    </row>
    <row r="20" spans="1:35" ht="12.75">
      <c r="A20" s="178">
        <v>13</v>
      </c>
      <c r="B20" s="152" t="s">
        <v>75</v>
      </c>
      <c r="C20" s="35"/>
      <c r="D20" s="32"/>
      <c r="E20" s="38"/>
      <c r="F20" s="33">
        <f>C20*(37-I6/30)</f>
        <v>0</v>
      </c>
      <c r="G20" s="34">
        <f>D20*(37-I6/30)</f>
        <v>0</v>
      </c>
      <c r="H20" s="39"/>
      <c r="I20" s="96"/>
      <c r="J20" s="41"/>
      <c r="K20" s="52"/>
      <c r="L20" s="36"/>
      <c r="M20" s="33">
        <f>J20*(37-P6/30)</f>
        <v>0</v>
      </c>
      <c r="N20" s="34">
        <f>K20*(37-P6/30)</f>
        <v>0</v>
      </c>
      <c r="O20" s="39"/>
      <c r="P20" s="90"/>
      <c r="Q20" s="37"/>
      <c r="R20" s="31"/>
      <c r="S20" s="38"/>
      <c r="T20" s="33">
        <f>Q20*(37-W6/30)</f>
        <v>0</v>
      </c>
      <c r="U20" s="61">
        <f>R20*(37-W6/30)</f>
        <v>0</v>
      </c>
      <c r="V20" s="39"/>
      <c r="W20" s="90"/>
      <c r="X20" s="37">
        <v>1</v>
      </c>
      <c r="Y20" s="31"/>
      <c r="Z20" s="32"/>
      <c r="AA20" s="33">
        <f>X20*(34-AD6/30)</f>
        <v>30</v>
      </c>
      <c r="AB20" s="34">
        <f>Y20*(34-AD6/30)</f>
        <v>0</v>
      </c>
      <c r="AC20" s="39"/>
      <c r="AD20" s="96"/>
      <c r="AE20" s="120">
        <f t="shared" si="0"/>
        <v>30</v>
      </c>
      <c r="AF20" s="40">
        <f t="shared" si="1"/>
        <v>0</v>
      </c>
      <c r="AG20" s="40">
        <f t="shared" si="2"/>
        <v>0</v>
      </c>
      <c r="AH20" s="129">
        <f t="shared" si="3"/>
        <v>0</v>
      </c>
      <c r="AI20" s="122">
        <f t="shared" si="4"/>
        <v>30</v>
      </c>
    </row>
    <row r="21" spans="1:35" ht="13.5" thickBot="1">
      <c r="A21" s="178">
        <v>14</v>
      </c>
      <c r="B21" s="118" t="s">
        <v>76</v>
      </c>
      <c r="C21" s="47"/>
      <c r="D21" s="43"/>
      <c r="E21" s="48"/>
      <c r="F21" s="33">
        <f>C21*(37-I7/30)</f>
        <v>0</v>
      </c>
      <c r="G21" s="45">
        <f>D21*35</f>
        <v>0</v>
      </c>
      <c r="H21" s="51"/>
      <c r="I21" s="98"/>
      <c r="J21" s="47"/>
      <c r="K21" s="43"/>
      <c r="L21" s="48"/>
      <c r="M21" s="33">
        <f>J21*(37-P7/30)</f>
        <v>0</v>
      </c>
      <c r="N21" s="45">
        <f>K21*35</f>
        <v>0</v>
      </c>
      <c r="O21" s="51"/>
      <c r="P21" s="95"/>
      <c r="Q21" s="37"/>
      <c r="R21" s="42"/>
      <c r="S21" s="48"/>
      <c r="T21" s="44">
        <f>Q21*35</f>
        <v>0</v>
      </c>
      <c r="U21" s="62">
        <f>R21*35</f>
        <v>0</v>
      </c>
      <c r="V21" s="51"/>
      <c r="W21" s="91"/>
      <c r="X21" s="50">
        <v>1</v>
      </c>
      <c r="Y21" s="42"/>
      <c r="Z21" s="43"/>
      <c r="AA21" s="33">
        <f>X21*(34-AD6/30)</f>
        <v>30</v>
      </c>
      <c r="AB21" s="45">
        <f>Y21*32</f>
        <v>0</v>
      </c>
      <c r="AC21" s="51"/>
      <c r="AD21" s="97"/>
      <c r="AE21" s="120">
        <f t="shared" si="0"/>
        <v>30</v>
      </c>
      <c r="AF21" s="142">
        <f t="shared" si="1"/>
        <v>0</v>
      </c>
      <c r="AG21" s="142">
        <f t="shared" si="2"/>
        <v>0</v>
      </c>
      <c r="AH21" s="143">
        <f t="shared" si="3"/>
        <v>0</v>
      </c>
      <c r="AI21" s="124">
        <f t="shared" si="4"/>
        <v>30</v>
      </c>
    </row>
    <row r="22" spans="1:35" s="2" customFormat="1" ht="13.5" thickBot="1">
      <c r="A22" s="462" t="s">
        <v>13</v>
      </c>
      <c r="B22" s="463"/>
      <c r="C22" s="66">
        <f aca="true" t="shared" si="5" ref="C22:AF22">SUM(C23:C29)</f>
        <v>4</v>
      </c>
      <c r="D22" s="67">
        <f t="shared" si="5"/>
        <v>0</v>
      </c>
      <c r="E22" s="117">
        <f t="shared" si="5"/>
        <v>5</v>
      </c>
      <c r="F22" s="66">
        <f t="shared" si="5"/>
        <v>140</v>
      </c>
      <c r="G22" s="67">
        <f t="shared" si="5"/>
        <v>0</v>
      </c>
      <c r="H22" s="70">
        <f t="shared" si="5"/>
        <v>175</v>
      </c>
      <c r="I22" s="68">
        <f t="shared" si="5"/>
        <v>60</v>
      </c>
      <c r="J22" s="66">
        <f t="shared" si="5"/>
        <v>9</v>
      </c>
      <c r="K22" s="70">
        <f t="shared" si="5"/>
        <v>2</v>
      </c>
      <c r="L22" s="68">
        <f t="shared" si="5"/>
        <v>8</v>
      </c>
      <c r="M22" s="71">
        <f t="shared" si="5"/>
        <v>315</v>
      </c>
      <c r="N22" s="72">
        <f t="shared" si="5"/>
        <v>70</v>
      </c>
      <c r="O22" s="73">
        <f t="shared" si="5"/>
        <v>280</v>
      </c>
      <c r="P22" s="94">
        <f t="shared" si="5"/>
        <v>60</v>
      </c>
      <c r="Q22" s="69">
        <f t="shared" si="5"/>
        <v>5</v>
      </c>
      <c r="R22" s="67">
        <f t="shared" si="5"/>
        <v>2</v>
      </c>
      <c r="S22" s="68">
        <f t="shared" si="5"/>
        <v>12</v>
      </c>
      <c r="T22" s="71">
        <f t="shared" si="5"/>
        <v>175</v>
      </c>
      <c r="U22" s="84">
        <f t="shared" si="5"/>
        <v>70</v>
      </c>
      <c r="V22" s="73">
        <f t="shared" si="5"/>
        <v>420</v>
      </c>
      <c r="W22" s="94">
        <f t="shared" si="5"/>
        <v>60</v>
      </c>
      <c r="X22" s="69">
        <f t="shared" si="5"/>
        <v>2</v>
      </c>
      <c r="Y22" s="67">
        <f t="shared" si="5"/>
        <v>3</v>
      </c>
      <c r="Z22" s="68">
        <f t="shared" si="5"/>
        <v>12</v>
      </c>
      <c r="AA22" s="110">
        <f t="shared" si="5"/>
        <v>60</v>
      </c>
      <c r="AB22" s="111">
        <f t="shared" si="5"/>
        <v>90</v>
      </c>
      <c r="AC22" s="112">
        <f t="shared" si="5"/>
        <v>360</v>
      </c>
      <c r="AD22" s="113">
        <f t="shared" si="5"/>
        <v>120</v>
      </c>
      <c r="AE22" s="131">
        <f t="shared" si="5"/>
        <v>690</v>
      </c>
      <c r="AF22" s="144">
        <f t="shared" si="5"/>
        <v>230</v>
      </c>
      <c r="AG22" s="115">
        <f>SUM(H22,O22,V22,AC22)</f>
        <v>1235</v>
      </c>
      <c r="AH22" s="141">
        <f>SUM(AH23:AH29)</f>
        <v>300</v>
      </c>
      <c r="AI22" s="125">
        <f>SUM(AI23:AI29)</f>
        <v>2455</v>
      </c>
    </row>
    <row r="23" spans="1:35" ht="12.75">
      <c r="A23" s="176">
        <v>15</v>
      </c>
      <c r="B23" s="206" t="s">
        <v>77</v>
      </c>
      <c r="C23" s="266">
        <v>2</v>
      </c>
      <c r="D23" s="267"/>
      <c r="E23" s="268"/>
      <c r="F23" s="269">
        <f>C23*(37-I22/30)</f>
        <v>70</v>
      </c>
      <c r="G23" s="270">
        <f>D23*(37-I22/30)</f>
        <v>0</v>
      </c>
      <c r="H23" s="270">
        <f>E23*35</f>
        <v>0</v>
      </c>
      <c r="I23" s="271"/>
      <c r="J23" s="272">
        <v>2</v>
      </c>
      <c r="K23" s="267"/>
      <c r="L23" s="273"/>
      <c r="M23" s="274">
        <f>J23*(37-P22/30)</f>
        <v>70</v>
      </c>
      <c r="N23" s="275">
        <f>K23*(37-P22/30)</f>
        <v>0</v>
      </c>
      <c r="O23" s="270"/>
      <c r="P23" s="276"/>
      <c r="Q23" s="266">
        <v>2</v>
      </c>
      <c r="R23" s="267"/>
      <c r="S23" s="273"/>
      <c r="T23" s="274">
        <f>Q23*(37-W22/30)</f>
        <v>70</v>
      </c>
      <c r="U23" s="277">
        <f>R23*(37-W22/30)</f>
        <v>0</v>
      </c>
      <c r="V23" s="270"/>
      <c r="W23" s="276"/>
      <c r="X23" s="266">
        <v>2</v>
      </c>
      <c r="Y23" s="267"/>
      <c r="Z23" s="268"/>
      <c r="AA23" s="269">
        <f>X23*(34-AD22/30)</f>
        <v>60</v>
      </c>
      <c r="AB23" s="270">
        <f>Y23*(34-AD22/30)</f>
        <v>0</v>
      </c>
      <c r="AC23" s="270">
        <f>Z23*33</f>
        <v>0</v>
      </c>
      <c r="AD23" s="279"/>
      <c r="AE23" s="126">
        <f aca="true" t="shared" si="6" ref="AE23:AH28">SUM(F23,M23,T23,AA23)</f>
        <v>270</v>
      </c>
      <c r="AF23" s="127">
        <f t="shared" si="6"/>
        <v>0</v>
      </c>
      <c r="AG23" s="127">
        <f t="shared" si="6"/>
        <v>0</v>
      </c>
      <c r="AH23" s="128">
        <f t="shared" si="6"/>
        <v>0</v>
      </c>
      <c r="AI23" s="184">
        <f aca="true" t="shared" si="7" ref="AI23:AI29">SUM(AE23:AH23)</f>
        <v>270</v>
      </c>
    </row>
    <row r="24" spans="1:35" ht="12.75">
      <c r="A24" s="178">
        <v>16</v>
      </c>
      <c r="B24" s="199" t="s">
        <v>79</v>
      </c>
      <c r="C24" s="280">
        <v>2</v>
      </c>
      <c r="D24" s="281"/>
      <c r="E24" s="282"/>
      <c r="F24" s="283">
        <f>C24*(37-I22/30)</f>
        <v>70</v>
      </c>
      <c r="G24" s="284">
        <f>D24*(37-I22/30)</f>
        <v>0</v>
      </c>
      <c r="H24" s="284">
        <f>E24*35</f>
        <v>0</v>
      </c>
      <c r="I24" s="285"/>
      <c r="J24" s="286">
        <v>2</v>
      </c>
      <c r="K24" s="281"/>
      <c r="L24" s="287"/>
      <c r="M24" s="283">
        <f>J24*(37-P22/30)</f>
        <v>70</v>
      </c>
      <c r="N24" s="284">
        <f>K24*(37-P22/30)</f>
        <v>0</v>
      </c>
      <c r="O24" s="288"/>
      <c r="P24" s="289"/>
      <c r="Q24" s="280"/>
      <c r="R24" s="281"/>
      <c r="S24" s="287"/>
      <c r="T24" s="283">
        <f>Q24*(37-W22/30)</f>
        <v>0</v>
      </c>
      <c r="U24" s="290">
        <f>R24*(37-W22/30)</f>
        <v>0</v>
      </c>
      <c r="V24" s="284"/>
      <c r="W24" s="291"/>
      <c r="X24" s="280"/>
      <c r="Y24" s="281"/>
      <c r="Z24" s="282"/>
      <c r="AA24" s="283">
        <f>X24*(34-AD22/30)</f>
        <v>0</v>
      </c>
      <c r="AB24" s="284">
        <f>Y24*(34-AD17/30)</f>
        <v>0</v>
      </c>
      <c r="AC24" s="284">
        <f>Z24*33</f>
        <v>0</v>
      </c>
      <c r="AD24" s="289"/>
      <c r="AE24" s="186">
        <f t="shared" si="6"/>
        <v>140</v>
      </c>
      <c r="AF24" s="188">
        <f t="shared" si="6"/>
        <v>0</v>
      </c>
      <c r="AG24" s="40">
        <f t="shared" si="6"/>
        <v>0</v>
      </c>
      <c r="AH24" s="188">
        <f t="shared" si="6"/>
        <v>0</v>
      </c>
      <c r="AI24" s="189">
        <f t="shared" si="7"/>
        <v>140</v>
      </c>
    </row>
    <row r="25" spans="1:35" ht="12.75">
      <c r="A25" s="178">
        <v>17</v>
      </c>
      <c r="B25" s="174" t="s">
        <v>78</v>
      </c>
      <c r="C25" s="280"/>
      <c r="D25" s="281"/>
      <c r="E25" s="282"/>
      <c r="F25" s="283">
        <f>C25*(37-I22/30)</f>
        <v>0</v>
      </c>
      <c r="G25" s="284">
        <f>D25*(37-I22/30)</f>
        <v>0</v>
      </c>
      <c r="H25" s="284">
        <f>E25*35</f>
        <v>0</v>
      </c>
      <c r="I25" s="285"/>
      <c r="J25" s="286">
        <v>2</v>
      </c>
      <c r="K25" s="281"/>
      <c r="L25" s="287"/>
      <c r="M25" s="283">
        <f>J25*(37-P22/30)</f>
        <v>70</v>
      </c>
      <c r="N25" s="284">
        <f>K25*(37-P22/30)</f>
        <v>0</v>
      </c>
      <c r="O25" s="288"/>
      <c r="P25" s="289"/>
      <c r="Q25" s="280"/>
      <c r="R25" s="281"/>
      <c r="S25" s="287"/>
      <c r="T25" s="283">
        <f>Q25*(37-W22/30)</f>
        <v>0</v>
      </c>
      <c r="U25" s="290"/>
      <c r="V25" s="284"/>
      <c r="W25" s="291"/>
      <c r="X25" s="280"/>
      <c r="Y25" s="281"/>
      <c r="Z25" s="282"/>
      <c r="AA25" s="283">
        <f>X25*(34-AD22/30)</f>
        <v>0</v>
      </c>
      <c r="AB25" s="284">
        <f>Y25*(34-AD22/30)</f>
        <v>0</v>
      </c>
      <c r="AC25" s="284">
        <f>Z25*33</f>
        <v>0</v>
      </c>
      <c r="AD25" s="289"/>
      <c r="AE25" s="186">
        <f t="shared" si="6"/>
        <v>70</v>
      </c>
      <c r="AF25" s="188">
        <f t="shared" si="6"/>
        <v>0</v>
      </c>
      <c r="AG25" s="40">
        <f t="shared" si="6"/>
        <v>0</v>
      </c>
      <c r="AH25" s="188">
        <f t="shared" si="6"/>
        <v>0</v>
      </c>
      <c r="AI25" s="189">
        <f t="shared" si="7"/>
        <v>70</v>
      </c>
    </row>
    <row r="26" spans="1:35" ht="12.75">
      <c r="A26" s="178">
        <v>18</v>
      </c>
      <c r="B26" s="145" t="s">
        <v>80</v>
      </c>
      <c r="C26" s="280"/>
      <c r="D26" s="281"/>
      <c r="E26" s="282"/>
      <c r="F26" s="283">
        <f>C26*(37-I22/30)</f>
        <v>0</v>
      </c>
      <c r="G26" s="284">
        <f>D26*(37-I22/30)</f>
        <v>0</v>
      </c>
      <c r="H26" s="284"/>
      <c r="I26" s="285"/>
      <c r="J26" s="286">
        <v>2</v>
      </c>
      <c r="K26" s="281"/>
      <c r="L26" s="287"/>
      <c r="M26" s="274">
        <v>70</v>
      </c>
      <c r="N26" s="284"/>
      <c r="O26" s="288"/>
      <c r="P26" s="289"/>
      <c r="Q26" s="280">
        <v>2</v>
      </c>
      <c r="R26" s="281"/>
      <c r="S26" s="287"/>
      <c r="T26" s="283">
        <f>Q26*(37-W22/30)</f>
        <v>70</v>
      </c>
      <c r="U26" s="290"/>
      <c r="V26" s="284"/>
      <c r="W26" s="291"/>
      <c r="X26" s="280"/>
      <c r="Y26" s="281"/>
      <c r="Z26" s="282"/>
      <c r="AA26" s="283">
        <f>X26*(34-AD21/30)</f>
        <v>0</v>
      </c>
      <c r="AB26" s="284"/>
      <c r="AC26" s="284"/>
      <c r="AD26" s="289"/>
      <c r="AE26" s="101">
        <f t="shared" si="6"/>
        <v>140</v>
      </c>
      <c r="AF26" s="40"/>
      <c r="AG26" s="187"/>
      <c r="AH26" s="188"/>
      <c r="AI26" s="189">
        <f t="shared" si="7"/>
        <v>140</v>
      </c>
    </row>
    <row r="27" spans="1:35" ht="12.75">
      <c r="A27" s="178">
        <v>19</v>
      </c>
      <c r="B27" s="185" t="s">
        <v>90</v>
      </c>
      <c r="C27" s="280"/>
      <c r="D27" s="281"/>
      <c r="E27" s="282"/>
      <c r="F27" s="283">
        <f>C27*(37-I22/30)</f>
        <v>0</v>
      </c>
      <c r="G27" s="284">
        <f>D27*(37-I22/30)</f>
        <v>0</v>
      </c>
      <c r="H27" s="284">
        <f>E27*35</f>
        <v>0</v>
      </c>
      <c r="I27" s="285"/>
      <c r="J27" s="286">
        <v>1</v>
      </c>
      <c r="K27" s="281">
        <v>2</v>
      </c>
      <c r="L27" s="287"/>
      <c r="M27" s="283">
        <f>J27*(37-P22/30)</f>
        <v>35</v>
      </c>
      <c r="N27" s="284">
        <f>K27*(37-P22/30)</f>
        <v>70</v>
      </c>
      <c r="O27" s="288"/>
      <c r="P27" s="289"/>
      <c r="Q27" s="280">
        <v>1</v>
      </c>
      <c r="R27" s="281">
        <v>2</v>
      </c>
      <c r="S27" s="287"/>
      <c r="T27" s="283">
        <f>Q27*(37-W22/30)</f>
        <v>35</v>
      </c>
      <c r="U27" s="290">
        <f>R27*(37-W22/30)</f>
        <v>70</v>
      </c>
      <c r="V27" s="284"/>
      <c r="W27" s="291"/>
      <c r="X27" s="280"/>
      <c r="Y27" s="281">
        <v>1</v>
      </c>
      <c r="Z27" s="282"/>
      <c r="AA27" s="283">
        <f>X27*(34-AD22/30)</f>
        <v>0</v>
      </c>
      <c r="AB27" s="284">
        <f>Y27*(34-AD22/30)</f>
        <v>30</v>
      </c>
      <c r="AC27" s="284">
        <f>Z27*33</f>
        <v>0</v>
      </c>
      <c r="AD27" s="289"/>
      <c r="AE27" s="101">
        <f t="shared" si="6"/>
        <v>70</v>
      </c>
      <c r="AF27" s="40">
        <f t="shared" si="6"/>
        <v>170</v>
      </c>
      <c r="AG27" s="187">
        <f t="shared" si="6"/>
        <v>0</v>
      </c>
      <c r="AH27" s="188">
        <f t="shared" si="6"/>
        <v>0</v>
      </c>
      <c r="AI27" s="189">
        <f t="shared" si="7"/>
        <v>240</v>
      </c>
    </row>
    <row r="28" spans="1:35" ht="12.75">
      <c r="A28" s="178">
        <v>20</v>
      </c>
      <c r="B28" s="152" t="s">
        <v>84</v>
      </c>
      <c r="C28" s="280"/>
      <c r="D28" s="281"/>
      <c r="E28" s="282"/>
      <c r="F28" s="283">
        <f>C28*(37-I22/30)</f>
        <v>0</v>
      </c>
      <c r="G28" s="284">
        <f>D28*(37-I22/30)</f>
        <v>0</v>
      </c>
      <c r="H28" s="284">
        <f>E28*35</f>
        <v>0</v>
      </c>
      <c r="I28" s="285"/>
      <c r="J28" s="286"/>
      <c r="K28" s="281"/>
      <c r="L28" s="287"/>
      <c r="M28" s="283">
        <f>J28*(37-P22/30)</f>
        <v>0</v>
      </c>
      <c r="N28" s="284">
        <f>K28*(37-P22/30)</f>
        <v>0</v>
      </c>
      <c r="O28" s="284">
        <f>L28*(37-P22/30)</f>
        <v>0</v>
      </c>
      <c r="P28" s="289"/>
      <c r="Q28" s="280"/>
      <c r="R28" s="281"/>
      <c r="S28" s="287"/>
      <c r="T28" s="283">
        <f>Q28*(37-W22/30)</f>
        <v>0</v>
      </c>
      <c r="U28" s="290">
        <f>R28*(37-W22/30)</f>
        <v>0</v>
      </c>
      <c r="V28" s="290">
        <f>S28*(37-W22/30)</f>
        <v>0</v>
      </c>
      <c r="W28" s="291"/>
      <c r="X28" s="280"/>
      <c r="Y28" s="281">
        <v>2</v>
      </c>
      <c r="Z28" s="282"/>
      <c r="AA28" s="283">
        <f>X28*(34-AD23/30)</f>
        <v>0</v>
      </c>
      <c r="AB28" s="284">
        <f>Y28*(34-AD22/30)</f>
        <v>60</v>
      </c>
      <c r="AC28" s="284">
        <f>Z28*(34-AD22/30)</f>
        <v>0</v>
      </c>
      <c r="AD28" s="289"/>
      <c r="AE28" s="186">
        <f t="shared" si="6"/>
        <v>0</v>
      </c>
      <c r="AF28" s="40">
        <f t="shared" si="6"/>
        <v>60</v>
      </c>
      <c r="AG28" s="214"/>
      <c r="AH28" s="188">
        <f t="shared" si="6"/>
        <v>0</v>
      </c>
      <c r="AI28" s="189">
        <f t="shared" si="7"/>
        <v>60</v>
      </c>
    </row>
    <row r="29" spans="1:35" ht="13.5" thickBot="1">
      <c r="A29" s="179">
        <v>21</v>
      </c>
      <c r="B29" s="169" t="s">
        <v>83</v>
      </c>
      <c r="C29" s="292"/>
      <c r="D29" s="293"/>
      <c r="E29" s="293">
        <v>5</v>
      </c>
      <c r="F29" s="294">
        <f>C29*(37-I22/30)</f>
        <v>0</v>
      </c>
      <c r="G29" s="295">
        <f>D29*(37-I22/30)</f>
        <v>0</v>
      </c>
      <c r="H29" s="295">
        <f>E29*35</f>
        <v>175</v>
      </c>
      <c r="I29" s="296">
        <v>60</v>
      </c>
      <c r="J29" s="297"/>
      <c r="K29" s="293"/>
      <c r="L29" s="298">
        <v>8</v>
      </c>
      <c r="M29" s="299">
        <f>J29*(37-P22/30)</f>
        <v>0</v>
      </c>
      <c r="N29" s="300">
        <f>K29*(37-P22/30)</f>
        <v>0</v>
      </c>
      <c r="O29" s="284">
        <f>L29*(37-P22/30)</f>
        <v>280</v>
      </c>
      <c r="P29" s="301">
        <v>60</v>
      </c>
      <c r="Q29" s="297"/>
      <c r="R29" s="302"/>
      <c r="S29" s="298">
        <v>12</v>
      </c>
      <c r="T29" s="294">
        <f>Q29*(37-W22/30)</f>
        <v>0</v>
      </c>
      <c r="U29" s="303">
        <f>R29*(37-W22/30)</f>
        <v>0</v>
      </c>
      <c r="V29" s="290">
        <f>S29*(37-W22/30)</f>
        <v>420</v>
      </c>
      <c r="W29" s="301">
        <v>60</v>
      </c>
      <c r="X29" s="297"/>
      <c r="Y29" s="302"/>
      <c r="Z29" s="293">
        <v>12</v>
      </c>
      <c r="AA29" s="283">
        <f>X29*(34-AD22/30)</f>
        <v>0</v>
      </c>
      <c r="AB29" s="290">
        <f>Y29*(34-AD22/30)</f>
        <v>0</v>
      </c>
      <c r="AC29" s="284">
        <f>Z29*(34-AD22/30)</f>
        <v>360</v>
      </c>
      <c r="AD29" s="296">
        <v>120</v>
      </c>
      <c r="AE29" s="191">
        <f>SUM(F29,M29,T29,AA29)</f>
        <v>0</v>
      </c>
      <c r="AF29" s="40">
        <f>SUM(G29,N29,U29,AB29)</f>
        <v>0</v>
      </c>
      <c r="AG29" s="214">
        <f>SUM(H29,O29,V29,AC29)</f>
        <v>1235</v>
      </c>
      <c r="AH29" s="192">
        <f>SUM(I29,P29,W29,AD29)</f>
        <v>300</v>
      </c>
      <c r="AI29" s="193">
        <f t="shared" si="7"/>
        <v>1535</v>
      </c>
    </row>
    <row r="30" spans="1:35" s="2" customFormat="1" ht="13.5" customHeight="1" thickBot="1">
      <c r="A30" s="467" t="s">
        <v>12</v>
      </c>
      <c r="B30" s="468"/>
      <c r="C30" s="304">
        <f aca="true" t="shared" si="8" ref="C30:AI30">SUM(C31:C32)</f>
        <v>1</v>
      </c>
      <c r="D30" s="305">
        <f t="shared" si="8"/>
        <v>0</v>
      </c>
      <c r="E30" s="306">
        <f t="shared" si="8"/>
        <v>0</v>
      </c>
      <c r="F30" s="304">
        <f t="shared" si="8"/>
        <v>35</v>
      </c>
      <c r="G30" s="307">
        <f t="shared" si="8"/>
        <v>0</v>
      </c>
      <c r="H30" s="305">
        <f t="shared" si="8"/>
        <v>0</v>
      </c>
      <c r="I30" s="306">
        <f t="shared" si="8"/>
        <v>0</v>
      </c>
      <c r="J30" s="304">
        <f t="shared" si="8"/>
        <v>3</v>
      </c>
      <c r="K30" s="305">
        <f t="shared" si="8"/>
        <v>0</v>
      </c>
      <c r="L30" s="306">
        <f t="shared" si="8"/>
        <v>0</v>
      </c>
      <c r="M30" s="304">
        <f t="shared" si="8"/>
        <v>105</v>
      </c>
      <c r="N30" s="307">
        <f t="shared" si="8"/>
        <v>0</v>
      </c>
      <c r="O30" s="305">
        <f t="shared" si="8"/>
        <v>0</v>
      </c>
      <c r="P30" s="306">
        <f t="shared" si="8"/>
        <v>0</v>
      </c>
      <c r="Q30" s="307">
        <f t="shared" si="8"/>
        <v>3</v>
      </c>
      <c r="R30" s="307">
        <f t="shared" si="8"/>
        <v>0</v>
      </c>
      <c r="S30" s="306">
        <f t="shared" si="8"/>
        <v>0</v>
      </c>
      <c r="T30" s="304">
        <f t="shared" si="8"/>
        <v>105</v>
      </c>
      <c r="U30" s="307">
        <f t="shared" si="8"/>
        <v>0</v>
      </c>
      <c r="V30" s="305">
        <f t="shared" si="8"/>
        <v>0</v>
      </c>
      <c r="W30" s="306">
        <f t="shared" si="8"/>
        <v>0</v>
      </c>
      <c r="X30" s="307">
        <f t="shared" si="8"/>
        <v>3</v>
      </c>
      <c r="Y30" s="307">
        <f t="shared" si="8"/>
        <v>0</v>
      </c>
      <c r="Z30" s="306">
        <f t="shared" si="8"/>
        <v>0</v>
      </c>
      <c r="AA30" s="308">
        <f t="shared" si="8"/>
        <v>90</v>
      </c>
      <c r="AB30" s="309">
        <f t="shared" si="8"/>
        <v>0</v>
      </c>
      <c r="AC30" s="310">
        <f t="shared" si="8"/>
        <v>0</v>
      </c>
      <c r="AD30" s="309">
        <f t="shared" si="8"/>
        <v>0</v>
      </c>
      <c r="AE30" s="132">
        <f t="shared" si="8"/>
        <v>335</v>
      </c>
      <c r="AF30" s="123">
        <f t="shared" si="8"/>
        <v>0</v>
      </c>
      <c r="AG30" s="123">
        <f t="shared" si="8"/>
        <v>0</v>
      </c>
      <c r="AH30" s="133">
        <f t="shared" si="8"/>
        <v>0</v>
      </c>
      <c r="AI30" s="17">
        <f t="shared" si="8"/>
        <v>335</v>
      </c>
    </row>
    <row r="31" spans="1:35" ht="12.75">
      <c r="A31" s="176">
        <v>1</v>
      </c>
      <c r="B31" s="146" t="s">
        <v>95</v>
      </c>
      <c r="C31" s="88">
        <v>1</v>
      </c>
      <c r="D31" s="56"/>
      <c r="E31" s="59"/>
      <c r="F31" s="22">
        <f>C31*35</f>
        <v>35</v>
      </c>
      <c r="G31" s="57">
        <f>D31*37</f>
        <v>0</v>
      </c>
      <c r="H31" s="30"/>
      <c r="I31" s="56"/>
      <c r="J31" s="88">
        <v>1</v>
      </c>
      <c r="K31" s="106"/>
      <c r="L31" s="59"/>
      <c r="M31" s="57">
        <f>J31*35</f>
        <v>35</v>
      </c>
      <c r="N31" s="57"/>
      <c r="O31" s="30"/>
      <c r="P31" s="105"/>
      <c r="Q31" s="58">
        <v>1</v>
      </c>
      <c r="R31" s="55"/>
      <c r="S31" s="59"/>
      <c r="T31" s="27">
        <f>Q31*35</f>
        <v>35</v>
      </c>
      <c r="U31" s="77"/>
      <c r="V31" s="92"/>
      <c r="W31" s="59"/>
      <c r="X31" s="58">
        <v>1</v>
      </c>
      <c r="Y31" s="24"/>
      <c r="Z31" s="60"/>
      <c r="AA31" s="27">
        <f>X31*(34-AD22/30)</f>
        <v>30</v>
      </c>
      <c r="AB31" s="92"/>
      <c r="AC31" s="23"/>
      <c r="AD31" s="99"/>
      <c r="AE31" s="134">
        <f aca="true" t="shared" si="9" ref="AE31:AH32">SUM(F31,M31,T31,AA31)</f>
        <v>135</v>
      </c>
      <c r="AF31" s="135">
        <f t="shared" si="9"/>
        <v>0</v>
      </c>
      <c r="AG31" s="135">
        <f t="shared" si="9"/>
        <v>0</v>
      </c>
      <c r="AH31" s="130">
        <f t="shared" si="9"/>
        <v>0</v>
      </c>
      <c r="AI31" s="121">
        <f>SUM(AE31:AH31)</f>
        <v>135</v>
      </c>
    </row>
    <row r="32" spans="1:35" ht="13.5" thickBot="1">
      <c r="A32" s="179">
        <v>2</v>
      </c>
      <c r="B32" s="147" t="s">
        <v>96</v>
      </c>
      <c r="C32" s="89"/>
      <c r="D32" s="98"/>
      <c r="E32" s="95"/>
      <c r="F32" s="53">
        <f>C32*35</f>
        <v>0</v>
      </c>
      <c r="G32" s="62"/>
      <c r="H32" s="51"/>
      <c r="I32" s="98"/>
      <c r="J32" s="89">
        <v>2</v>
      </c>
      <c r="K32" s="107"/>
      <c r="L32" s="95"/>
      <c r="M32" s="62">
        <f>J32*35</f>
        <v>70</v>
      </c>
      <c r="N32" s="62"/>
      <c r="O32" s="51"/>
      <c r="P32" s="91"/>
      <c r="Q32" s="63">
        <v>2</v>
      </c>
      <c r="R32" s="76"/>
      <c r="S32" s="49"/>
      <c r="T32" s="78">
        <f>Q32*35</f>
        <v>70</v>
      </c>
      <c r="U32" s="79"/>
      <c r="V32" s="93"/>
      <c r="W32" s="95"/>
      <c r="X32" s="63">
        <v>2</v>
      </c>
      <c r="Y32" s="46"/>
      <c r="Z32" s="64"/>
      <c r="AA32" s="65">
        <f>X32*(34-AD22/30)</f>
        <v>60</v>
      </c>
      <c r="AB32" s="93"/>
      <c r="AC32" s="45"/>
      <c r="AD32" s="100"/>
      <c r="AE32" s="136">
        <f t="shared" si="9"/>
        <v>200</v>
      </c>
      <c r="AF32" s="137">
        <f t="shared" si="9"/>
        <v>0</v>
      </c>
      <c r="AG32" s="137">
        <f t="shared" si="9"/>
        <v>0</v>
      </c>
      <c r="AH32" s="138">
        <f t="shared" si="9"/>
        <v>0</v>
      </c>
      <c r="AI32" s="124">
        <f>SUM(AE32:AH32)</f>
        <v>200</v>
      </c>
    </row>
    <row r="33" spans="1:35" ht="13.5" thickBot="1">
      <c r="A33" s="469" t="s">
        <v>15</v>
      </c>
      <c r="B33" s="468"/>
      <c r="C33" s="13">
        <f aca="true" t="shared" si="10" ref="C33:H33">SUM(C6,C22,C30)</f>
        <v>25</v>
      </c>
      <c r="D33" s="15">
        <f t="shared" si="10"/>
        <v>2</v>
      </c>
      <c r="E33" s="54">
        <f t="shared" si="10"/>
        <v>5</v>
      </c>
      <c r="F33" s="13">
        <f t="shared" si="10"/>
        <v>875</v>
      </c>
      <c r="G33" s="14">
        <f t="shared" si="10"/>
        <v>70</v>
      </c>
      <c r="H33" s="15">
        <f t="shared" si="10"/>
        <v>175</v>
      </c>
      <c r="I33" s="54">
        <f>SUM(I22,I30)</f>
        <v>60</v>
      </c>
      <c r="J33" s="13">
        <f aca="true" t="shared" si="11" ref="J33:O33">SUM(J6,J22,J30)</f>
        <v>22</v>
      </c>
      <c r="K33" s="15">
        <f t="shared" si="11"/>
        <v>2</v>
      </c>
      <c r="L33" s="54">
        <f t="shared" si="11"/>
        <v>8</v>
      </c>
      <c r="M33" s="13">
        <f t="shared" si="11"/>
        <v>770</v>
      </c>
      <c r="N33" s="14">
        <f t="shared" si="11"/>
        <v>70</v>
      </c>
      <c r="O33" s="15">
        <f t="shared" si="11"/>
        <v>280</v>
      </c>
      <c r="P33" s="54">
        <f>SUM(P22,P30)</f>
        <v>60</v>
      </c>
      <c r="Q33" s="16">
        <f aca="true" t="shared" si="12" ref="Q33:V33">SUM(Q6,Q22,Q30)</f>
        <v>18</v>
      </c>
      <c r="R33" s="14">
        <f t="shared" si="12"/>
        <v>2</v>
      </c>
      <c r="S33" s="54">
        <f t="shared" si="12"/>
        <v>12</v>
      </c>
      <c r="T33" s="13">
        <f t="shared" si="12"/>
        <v>630</v>
      </c>
      <c r="U33" s="14">
        <f t="shared" si="12"/>
        <v>70</v>
      </c>
      <c r="V33" s="15">
        <f t="shared" si="12"/>
        <v>420</v>
      </c>
      <c r="W33" s="54">
        <f>SUM(W22,W30)</f>
        <v>60</v>
      </c>
      <c r="X33" s="13">
        <f aca="true" t="shared" si="13" ref="X33:AC33">SUM(X6,X22,X30)</f>
        <v>17</v>
      </c>
      <c r="Y33" s="14">
        <f t="shared" si="13"/>
        <v>3</v>
      </c>
      <c r="Z33" s="54">
        <f t="shared" si="13"/>
        <v>12</v>
      </c>
      <c r="AA33" s="13">
        <f t="shared" si="13"/>
        <v>480</v>
      </c>
      <c r="AB33" s="15">
        <f t="shared" si="13"/>
        <v>90</v>
      </c>
      <c r="AC33" s="14">
        <f t="shared" si="13"/>
        <v>360</v>
      </c>
      <c r="AD33" s="15">
        <f>SUM(AD22,AD30)</f>
        <v>120</v>
      </c>
      <c r="AE33" s="116">
        <f>SUM(AE6,AE22,AE30)</f>
        <v>2785</v>
      </c>
      <c r="AF33" s="115">
        <f>SUM(AF6,AF22,AF30)</f>
        <v>300</v>
      </c>
      <c r="AG33" s="115">
        <f>SUM(AG6,AG22,AG30)</f>
        <v>1235</v>
      </c>
      <c r="AH33" s="114">
        <f>SUM(AH6,AH22,AH30)</f>
        <v>300</v>
      </c>
      <c r="AI33" s="19">
        <f>SUM(AI6,AI22,AI30)</f>
        <v>4620</v>
      </c>
    </row>
    <row r="34" spans="1:35" ht="16.5" thickBot="1">
      <c r="A34" s="470" t="s">
        <v>17</v>
      </c>
      <c r="B34" s="471"/>
      <c r="C34" s="464">
        <f>SUM(C33,D33,E33)</f>
        <v>32</v>
      </c>
      <c r="D34" s="465"/>
      <c r="E34" s="466"/>
      <c r="F34" s="464">
        <f>SUM(F33:I33)</f>
        <v>1180</v>
      </c>
      <c r="G34" s="465"/>
      <c r="H34" s="465"/>
      <c r="I34" s="466"/>
      <c r="J34" s="464">
        <f>SUM(J33,K33,L33)</f>
        <v>32</v>
      </c>
      <c r="K34" s="465"/>
      <c r="L34" s="466"/>
      <c r="M34" s="464">
        <f>SUM(M33:P33)</f>
        <v>1180</v>
      </c>
      <c r="N34" s="465"/>
      <c r="O34" s="465"/>
      <c r="P34" s="466"/>
      <c r="Q34" s="464">
        <f>SUM(Q33,R33,S33)</f>
        <v>32</v>
      </c>
      <c r="R34" s="465"/>
      <c r="S34" s="466"/>
      <c r="T34" s="464">
        <f>SUM(T33:W33)</f>
        <v>1180</v>
      </c>
      <c r="U34" s="465"/>
      <c r="V34" s="465"/>
      <c r="W34" s="466"/>
      <c r="X34" s="464">
        <f>SUM(X33,Y33,Z33)</f>
        <v>32</v>
      </c>
      <c r="Y34" s="465"/>
      <c r="Z34" s="466"/>
      <c r="AA34" s="464">
        <f>SUM(AA33:AD33)</f>
        <v>1050</v>
      </c>
      <c r="AB34" s="465"/>
      <c r="AC34" s="465"/>
      <c r="AD34" s="466"/>
      <c r="AE34" s="493">
        <f>SUM(AE33:AH33)</f>
        <v>4620</v>
      </c>
      <c r="AF34" s="494"/>
      <c r="AG34" s="494"/>
      <c r="AH34" s="494"/>
      <c r="AI34" s="495"/>
    </row>
    <row r="35" spans="1:35" ht="12.75">
      <c r="A35" s="3" t="s">
        <v>146</v>
      </c>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7"/>
      <c r="AE35" s="3"/>
      <c r="AF35" s="3"/>
      <c r="AG35" s="3"/>
      <c r="AH35" s="3"/>
      <c r="AI35" s="3"/>
    </row>
    <row r="37" spans="1:6" ht="12.75">
      <c r="A37" s="163" t="s">
        <v>18</v>
      </c>
      <c r="B37" s="163" t="s">
        <v>19</v>
      </c>
      <c r="C37" s="163"/>
      <c r="D37" s="163"/>
      <c r="E37" s="163"/>
      <c r="F37" s="163"/>
    </row>
    <row r="38" ht="13.5" thickBot="1"/>
    <row r="39" spans="1:9" ht="15.75">
      <c r="A39" s="455" t="s">
        <v>28</v>
      </c>
      <c r="B39" s="457" t="s">
        <v>25</v>
      </c>
      <c r="C39" s="459" t="s">
        <v>20</v>
      </c>
      <c r="D39" s="460"/>
      <c r="E39" s="460"/>
      <c r="F39" s="461"/>
      <c r="G39" s="153"/>
      <c r="H39" s="153"/>
      <c r="I39" s="153"/>
    </row>
    <row r="40" spans="1:6" ht="13.5" thickBot="1">
      <c r="A40" s="456"/>
      <c r="B40" s="458"/>
      <c r="C40" s="136" t="s">
        <v>21</v>
      </c>
      <c r="D40" s="137" t="s">
        <v>22</v>
      </c>
      <c r="E40" s="137" t="s">
        <v>23</v>
      </c>
      <c r="F40" s="138" t="s">
        <v>24</v>
      </c>
    </row>
    <row r="41" spans="1:6" ht="13.5" thickBot="1">
      <c r="A41" s="452" t="s">
        <v>26</v>
      </c>
      <c r="B41" s="453"/>
      <c r="C41" s="453"/>
      <c r="D41" s="453"/>
      <c r="E41" s="453"/>
      <c r="F41" s="454"/>
    </row>
    <row r="42" spans="1:7" ht="12.75">
      <c r="A42" s="105">
        <v>1</v>
      </c>
      <c r="B42" s="198" t="s">
        <v>91</v>
      </c>
      <c r="C42" s="196"/>
      <c r="D42" s="180">
        <v>2</v>
      </c>
      <c r="E42" s="180"/>
      <c r="F42" s="200"/>
      <c r="G42" s="201"/>
    </row>
    <row r="43" spans="1:7" ht="12.75">
      <c r="A43" s="90">
        <v>2</v>
      </c>
      <c r="B43" s="199" t="s">
        <v>86</v>
      </c>
      <c r="C43" s="196"/>
      <c r="D43" s="180"/>
      <c r="E43" s="180">
        <v>2</v>
      </c>
      <c r="F43" s="181"/>
      <c r="G43" s="201"/>
    </row>
    <row r="44" spans="1:7" ht="12.75">
      <c r="A44" s="90">
        <v>3</v>
      </c>
      <c r="B44" s="199" t="s">
        <v>92</v>
      </c>
      <c r="C44" s="196"/>
      <c r="D44" s="180"/>
      <c r="E44" s="180"/>
      <c r="F44" s="181">
        <v>2</v>
      </c>
      <c r="G44" s="201"/>
    </row>
    <row r="45" spans="1:7" ht="12.75">
      <c r="A45" s="90">
        <v>4</v>
      </c>
      <c r="B45" s="199" t="s">
        <v>93</v>
      </c>
      <c r="C45" s="196"/>
      <c r="D45" s="180">
        <v>2</v>
      </c>
      <c r="E45" s="180"/>
      <c r="F45" s="181"/>
      <c r="G45" s="201"/>
    </row>
    <row r="46" spans="1:7" ht="13.5" thickBot="1">
      <c r="A46" s="90">
        <v>5</v>
      </c>
      <c r="B46" s="199" t="s">
        <v>94</v>
      </c>
      <c r="C46" s="196"/>
      <c r="D46" s="180"/>
      <c r="E46" s="202"/>
      <c r="F46" s="181">
        <v>2</v>
      </c>
      <c r="G46" s="201"/>
    </row>
    <row r="47" spans="1:6" ht="12.75" hidden="1">
      <c r="A47" s="96">
        <v>6</v>
      </c>
      <c r="B47" s="152"/>
      <c r="C47" s="35"/>
      <c r="D47" s="31"/>
      <c r="E47" s="31"/>
      <c r="F47" s="156"/>
    </row>
    <row r="48" spans="1:6" ht="12.75" hidden="1">
      <c r="A48" s="96">
        <v>7</v>
      </c>
      <c r="B48" s="152"/>
      <c r="C48" s="35"/>
      <c r="D48" s="31"/>
      <c r="E48" s="31"/>
      <c r="F48" s="156"/>
    </row>
    <row r="49" spans="1:6" ht="12.75" hidden="1">
      <c r="A49" s="96">
        <v>8</v>
      </c>
      <c r="B49" s="152"/>
      <c r="C49" s="35"/>
      <c r="D49" s="31"/>
      <c r="E49" s="31"/>
      <c r="F49" s="156"/>
    </row>
    <row r="50" spans="1:6" ht="12.75" hidden="1">
      <c r="A50" s="96">
        <v>9</v>
      </c>
      <c r="B50" s="152"/>
      <c r="C50" s="41"/>
      <c r="D50" s="31"/>
      <c r="E50" s="31"/>
      <c r="F50" s="156"/>
    </row>
    <row r="51" spans="1:6" ht="13.5" hidden="1" thickBot="1">
      <c r="A51" s="98">
        <v>10</v>
      </c>
      <c r="B51" s="161"/>
      <c r="C51" s="47"/>
      <c r="D51" s="42"/>
      <c r="E51" s="42"/>
      <c r="F51" s="162"/>
    </row>
    <row r="52" spans="1:6" ht="13.5" thickBot="1">
      <c r="A52" s="452" t="s">
        <v>27</v>
      </c>
      <c r="B52" s="453"/>
      <c r="C52" s="453"/>
      <c r="D52" s="453"/>
      <c r="E52" s="453"/>
      <c r="F52" s="454"/>
    </row>
    <row r="53" spans="1:6" ht="12.75">
      <c r="A53" s="176">
        <v>1</v>
      </c>
      <c r="B53" s="254" t="s">
        <v>66</v>
      </c>
      <c r="C53" s="255"/>
      <c r="D53" s="256"/>
      <c r="E53" s="256">
        <v>2</v>
      </c>
      <c r="F53" s="155">
        <v>2</v>
      </c>
    </row>
    <row r="54" spans="1:6" ht="12.75">
      <c r="A54" s="178">
        <v>2</v>
      </c>
      <c r="B54" s="257" t="s">
        <v>135</v>
      </c>
      <c r="C54" s="258"/>
      <c r="D54" s="259"/>
      <c r="E54" s="259"/>
      <c r="F54" s="156">
        <v>2</v>
      </c>
    </row>
    <row r="55" spans="1:6" ht="12.75">
      <c r="A55" s="178">
        <v>3</v>
      </c>
      <c r="B55" s="257" t="s">
        <v>136</v>
      </c>
      <c r="C55" s="258"/>
      <c r="D55" s="259"/>
      <c r="E55" s="259"/>
      <c r="F55" s="156">
        <v>2</v>
      </c>
    </row>
    <row r="56" spans="1:6" ht="12.75">
      <c r="A56" s="178">
        <v>4</v>
      </c>
      <c r="B56" s="257" t="s">
        <v>68</v>
      </c>
      <c r="C56" s="258"/>
      <c r="D56" s="259">
        <v>2</v>
      </c>
      <c r="E56" s="259"/>
      <c r="F56" s="156"/>
    </row>
    <row r="57" spans="1:6" ht="12.75">
      <c r="A57" s="178">
        <v>5</v>
      </c>
      <c r="B57" s="257" t="s">
        <v>70</v>
      </c>
      <c r="C57" s="258"/>
      <c r="D57" s="259">
        <v>2</v>
      </c>
      <c r="E57" s="259"/>
      <c r="F57" s="156"/>
    </row>
    <row r="58" spans="1:6" ht="12.75">
      <c r="A58" s="178">
        <v>6</v>
      </c>
      <c r="B58" s="257" t="s">
        <v>133</v>
      </c>
      <c r="C58" s="258"/>
      <c r="D58" s="259">
        <v>1</v>
      </c>
      <c r="E58" s="259"/>
      <c r="F58" s="156"/>
    </row>
    <row r="59" spans="1:6" ht="12.75">
      <c r="A59" s="178">
        <v>7</v>
      </c>
      <c r="B59" s="257" t="s">
        <v>134</v>
      </c>
      <c r="C59" s="258"/>
      <c r="D59" s="259">
        <v>1</v>
      </c>
      <c r="E59" s="259"/>
      <c r="F59" s="156"/>
    </row>
    <row r="60" spans="1:6" ht="13.5" thickBot="1">
      <c r="A60" s="179">
        <v>8</v>
      </c>
      <c r="B60" s="260" t="s">
        <v>72</v>
      </c>
      <c r="C60" s="261"/>
      <c r="D60" s="262">
        <v>2</v>
      </c>
      <c r="E60" s="262"/>
      <c r="F60" s="158"/>
    </row>
    <row r="62" spans="2:17" ht="12.75">
      <c r="B62" s="422" t="s">
        <v>38</v>
      </c>
      <c r="C62" s="422"/>
      <c r="D62" s="422"/>
      <c r="E62" s="422"/>
      <c r="F62" s="422"/>
      <c r="G62" s="422"/>
      <c r="H62" s="422"/>
      <c r="I62" s="422"/>
      <c r="J62" s="422"/>
      <c r="K62" s="422"/>
      <c r="L62" s="422"/>
      <c r="M62" s="422"/>
      <c r="N62" s="422"/>
      <c r="O62" s="422"/>
      <c r="P62" s="422"/>
      <c r="Q62" s="422"/>
    </row>
    <row r="63" ht="13.5" thickBot="1"/>
    <row r="64" spans="2:17" ht="25.5" customHeight="1">
      <c r="B64" s="166"/>
      <c r="C64" s="440" t="s">
        <v>34</v>
      </c>
      <c r="D64" s="440"/>
      <c r="E64" s="440"/>
      <c r="F64" s="440" t="s">
        <v>35</v>
      </c>
      <c r="G64" s="440"/>
      <c r="H64" s="440"/>
      <c r="I64" s="440" t="s">
        <v>36</v>
      </c>
      <c r="J64" s="440"/>
      <c r="K64" s="440"/>
      <c r="L64" s="440" t="s">
        <v>37</v>
      </c>
      <c r="M64" s="440"/>
      <c r="N64" s="440"/>
      <c r="O64" s="440" t="s">
        <v>33</v>
      </c>
      <c r="P64" s="440"/>
      <c r="Q64" s="441"/>
    </row>
    <row r="65" spans="2:17" ht="18" customHeight="1">
      <c r="B65" s="337" t="s">
        <v>29</v>
      </c>
      <c r="C65" s="446">
        <v>70</v>
      </c>
      <c r="D65" s="446"/>
      <c r="E65" s="446"/>
      <c r="F65" s="446">
        <v>70</v>
      </c>
      <c r="G65" s="446"/>
      <c r="H65" s="446"/>
      <c r="I65" s="446">
        <v>70</v>
      </c>
      <c r="J65" s="446"/>
      <c r="K65" s="446"/>
      <c r="L65" s="446">
        <v>60</v>
      </c>
      <c r="M65" s="446"/>
      <c r="N65" s="446"/>
      <c r="O65" s="446">
        <v>270</v>
      </c>
      <c r="P65" s="446"/>
      <c r="Q65" s="450"/>
    </row>
    <row r="66" spans="2:17" ht="18" customHeight="1">
      <c r="B66" s="337" t="s">
        <v>30</v>
      </c>
      <c r="C66" s="448" t="s">
        <v>111</v>
      </c>
      <c r="D66" s="448"/>
      <c r="E66" s="448"/>
      <c r="F66" s="448" t="s">
        <v>111</v>
      </c>
      <c r="G66" s="448"/>
      <c r="H66" s="448"/>
      <c r="I66" s="448" t="s">
        <v>111</v>
      </c>
      <c r="J66" s="448"/>
      <c r="K66" s="448"/>
      <c r="L66" s="448" t="s">
        <v>111</v>
      </c>
      <c r="M66" s="448"/>
      <c r="N66" s="448"/>
      <c r="O66" s="448" t="s">
        <v>112</v>
      </c>
      <c r="P66" s="448"/>
      <c r="Q66" s="449"/>
    </row>
    <row r="67" spans="2:17" ht="18" customHeight="1">
      <c r="B67" s="337" t="s">
        <v>31</v>
      </c>
      <c r="C67" s="448" t="s">
        <v>111</v>
      </c>
      <c r="D67" s="448"/>
      <c r="E67" s="448"/>
      <c r="F67" s="448" t="s">
        <v>111</v>
      </c>
      <c r="G67" s="448"/>
      <c r="H67" s="448"/>
      <c r="I67" s="448" t="s">
        <v>111</v>
      </c>
      <c r="J67" s="448"/>
      <c r="K67" s="448"/>
      <c r="L67" s="448" t="s">
        <v>111</v>
      </c>
      <c r="M67" s="448"/>
      <c r="N67" s="448"/>
      <c r="O67" s="448" t="s">
        <v>112</v>
      </c>
      <c r="P67" s="448"/>
      <c r="Q67" s="449"/>
    </row>
    <row r="68" spans="2:17" ht="18" customHeight="1" thickBot="1">
      <c r="B68" s="338" t="s">
        <v>32</v>
      </c>
      <c r="C68" s="447" t="s">
        <v>111</v>
      </c>
      <c r="D68" s="447"/>
      <c r="E68" s="447"/>
      <c r="F68" s="447" t="s">
        <v>111</v>
      </c>
      <c r="G68" s="447"/>
      <c r="H68" s="447"/>
      <c r="I68" s="447" t="s">
        <v>111</v>
      </c>
      <c r="J68" s="447"/>
      <c r="K68" s="447"/>
      <c r="L68" s="447" t="s">
        <v>111</v>
      </c>
      <c r="M68" s="447"/>
      <c r="N68" s="447"/>
      <c r="O68" s="447" t="s">
        <v>112</v>
      </c>
      <c r="P68" s="447"/>
      <c r="Q68" s="451"/>
    </row>
    <row r="69" ht="12.75">
      <c r="B69" s="1" t="s">
        <v>39</v>
      </c>
    </row>
    <row r="71" spans="2:17" ht="12.75">
      <c r="B71" s="445" t="s">
        <v>40</v>
      </c>
      <c r="C71" s="445"/>
      <c r="D71" s="445"/>
      <c r="E71" s="445"/>
      <c r="F71" s="445"/>
      <c r="G71" s="445"/>
      <c r="H71" s="445"/>
      <c r="I71" s="445"/>
      <c r="J71" s="445"/>
      <c r="K71" s="445"/>
      <c r="L71" s="445"/>
      <c r="M71" s="445"/>
      <c r="N71" s="445"/>
      <c r="O71" s="339"/>
      <c r="P71" s="339"/>
      <c r="Q71" s="339"/>
    </row>
    <row r="72" ht="13.5" thickBot="1"/>
    <row r="73" spans="2:17" ht="12.75" customHeight="1">
      <c r="B73" s="166"/>
      <c r="C73" s="440" t="s">
        <v>34</v>
      </c>
      <c r="D73" s="440"/>
      <c r="E73" s="440"/>
      <c r="F73" s="440" t="s">
        <v>35</v>
      </c>
      <c r="G73" s="440"/>
      <c r="H73" s="440"/>
      <c r="I73" s="440" t="s">
        <v>36</v>
      </c>
      <c r="J73" s="440"/>
      <c r="K73" s="440"/>
      <c r="L73" s="440" t="s">
        <v>37</v>
      </c>
      <c r="M73" s="440"/>
      <c r="N73" s="441"/>
      <c r="O73" s="340"/>
      <c r="P73" s="340"/>
      <c r="Q73" s="340"/>
    </row>
    <row r="74" spans="2:17" ht="39.75" customHeight="1">
      <c r="B74" s="337" t="s">
        <v>41</v>
      </c>
      <c r="C74" s="443" t="s">
        <v>147</v>
      </c>
      <c r="D74" s="443"/>
      <c r="E74" s="443"/>
      <c r="F74" s="443" t="s">
        <v>120</v>
      </c>
      <c r="G74" s="443"/>
      <c r="H74" s="443"/>
      <c r="I74" s="443" t="s">
        <v>148</v>
      </c>
      <c r="J74" s="443"/>
      <c r="K74" s="443"/>
      <c r="L74" s="443" t="s">
        <v>149</v>
      </c>
      <c r="M74" s="443"/>
      <c r="N74" s="444"/>
      <c r="O74" s="341"/>
      <c r="P74" s="341"/>
      <c r="Q74" s="341"/>
    </row>
    <row r="75" spans="2:17" ht="27.75" customHeight="1">
      <c r="B75" s="342" t="s">
        <v>42</v>
      </c>
      <c r="C75" s="435" t="s">
        <v>113</v>
      </c>
      <c r="D75" s="436"/>
      <c r="E75" s="436"/>
      <c r="F75" s="436"/>
      <c r="G75" s="436"/>
      <c r="H75" s="436"/>
      <c r="I75" s="436"/>
      <c r="J75" s="436"/>
      <c r="K75" s="436"/>
      <c r="L75" s="436"/>
      <c r="M75" s="436"/>
      <c r="N75" s="437"/>
      <c r="O75" s="343"/>
      <c r="P75" s="343"/>
      <c r="Q75" s="343"/>
    </row>
    <row r="76" spans="2:17" ht="18" customHeight="1">
      <c r="B76" s="337" t="s">
        <v>139</v>
      </c>
      <c r="C76" s="435" t="s">
        <v>113</v>
      </c>
      <c r="D76" s="436"/>
      <c r="E76" s="436"/>
      <c r="F76" s="436"/>
      <c r="G76" s="436"/>
      <c r="H76" s="436"/>
      <c r="I76" s="436"/>
      <c r="J76" s="436"/>
      <c r="K76" s="436"/>
      <c r="L76" s="436"/>
      <c r="M76" s="436"/>
      <c r="N76" s="437"/>
      <c r="O76" s="343"/>
      <c r="P76" s="343"/>
      <c r="Q76" s="343"/>
    </row>
    <row r="77" spans="2:17" ht="20.25" customHeight="1">
      <c r="B77" s="344" t="s">
        <v>43</v>
      </c>
      <c r="C77" s="435" t="s">
        <v>114</v>
      </c>
      <c r="D77" s="436"/>
      <c r="E77" s="436"/>
      <c r="F77" s="436"/>
      <c r="G77" s="436"/>
      <c r="H77" s="436"/>
      <c r="I77" s="436"/>
      <c r="J77" s="436"/>
      <c r="K77" s="436"/>
      <c r="L77" s="436"/>
      <c r="M77" s="436"/>
      <c r="N77" s="437"/>
      <c r="O77" s="343"/>
      <c r="P77" s="343"/>
      <c r="Q77" s="343"/>
    </row>
    <row r="78" spans="2:17" ht="23.25" customHeight="1">
      <c r="B78" s="345" t="s">
        <v>44</v>
      </c>
      <c r="C78" s="435" t="s">
        <v>115</v>
      </c>
      <c r="D78" s="436"/>
      <c r="E78" s="436"/>
      <c r="F78" s="436"/>
      <c r="G78" s="436"/>
      <c r="H78" s="436"/>
      <c r="I78" s="436"/>
      <c r="J78" s="436"/>
      <c r="K78" s="436"/>
      <c r="L78" s="436"/>
      <c r="M78" s="436"/>
      <c r="N78" s="437"/>
      <c r="O78" s="343"/>
      <c r="P78" s="343"/>
      <c r="Q78" s="343"/>
    </row>
    <row r="79" spans="2:17" ht="28.5" customHeight="1">
      <c r="B79" s="345" t="s">
        <v>140</v>
      </c>
      <c r="C79" s="435" t="s">
        <v>116</v>
      </c>
      <c r="D79" s="436"/>
      <c r="E79" s="436"/>
      <c r="F79" s="436"/>
      <c r="G79" s="436"/>
      <c r="H79" s="436"/>
      <c r="I79" s="436"/>
      <c r="J79" s="436"/>
      <c r="K79" s="436"/>
      <c r="L79" s="436"/>
      <c r="M79" s="436"/>
      <c r="N79" s="437"/>
      <c r="O79" s="343"/>
      <c r="P79" s="343"/>
      <c r="Q79" s="343"/>
    </row>
    <row r="80" spans="2:17" ht="16.5" customHeight="1" thickBot="1">
      <c r="B80" s="338" t="s">
        <v>45</v>
      </c>
      <c r="C80" s="395" t="s">
        <v>117</v>
      </c>
      <c r="D80" s="396"/>
      <c r="E80" s="396"/>
      <c r="F80" s="396"/>
      <c r="G80" s="396"/>
      <c r="H80" s="396"/>
      <c r="I80" s="396"/>
      <c r="J80" s="396"/>
      <c r="K80" s="396"/>
      <c r="L80" s="396"/>
      <c r="M80" s="396"/>
      <c r="N80" s="397"/>
      <c r="O80" s="343"/>
      <c r="P80" s="343"/>
      <c r="Q80" s="343"/>
    </row>
    <row r="81" spans="2:17" ht="42" customHeight="1">
      <c r="B81" s="442" t="s">
        <v>141</v>
      </c>
      <c r="C81" s="442"/>
      <c r="D81" s="442"/>
      <c r="E81" s="442"/>
      <c r="F81" s="442"/>
      <c r="G81" s="442"/>
      <c r="H81" s="442"/>
      <c r="I81" s="442"/>
      <c r="J81" s="442"/>
      <c r="K81" s="442"/>
      <c r="L81" s="442"/>
      <c r="M81" s="442"/>
      <c r="N81" s="442"/>
      <c r="O81" s="346"/>
      <c r="P81" s="346"/>
      <c r="Q81" s="347"/>
    </row>
    <row r="83" spans="2:17" ht="12.75">
      <c r="B83" s="422" t="s">
        <v>46</v>
      </c>
      <c r="C83" s="422"/>
      <c r="D83" s="422"/>
      <c r="E83" s="422"/>
      <c r="F83" s="422"/>
      <c r="G83" s="422"/>
      <c r="H83" s="422"/>
      <c r="I83" s="422"/>
      <c r="J83" s="422"/>
      <c r="K83" s="422"/>
      <c r="L83" s="422"/>
      <c r="M83" s="422"/>
      <c r="N83" s="422"/>
      <c r="O83" s="168"/>
      <c r="P83" s="168"/>
      <c r="Q83" s="168"/>
    </row>
    <row r="84" ht="13.5" thickBot="1"/>
    <row r="85" spans="2:14" ht="24" customHeight="1">
      <c r="B85" s="166"/>
      <c r="C85" s="440" t="s">
        <v>34</v>
      </c>
      <c r="D85" s="440"/>
      <c r="E85" s="440"/>
      <c r="F85" s="440" t="s">
        <v>35</v>
      </c>
      <c r="G85" s="440"/>
      <c r="H85" s="440"/>
      <c r="I85" s="440" t="s">
        <v>36</v>
      </c>
      <c r="J85" s="440"/>
      <c r="K85" s="440"/>
      <c r="L85" s="440" t="s">
        <v>37</v>
      </c>
      <c r="M85" s="440"/>
      <c r="N85" s="441"/>
    </row>
    <row r="86" spans="2:14" ht="15" customHeight="1">
      <c r="B86" s="164" t="s">
        <v>47</v>
      </c>
      <c r="C86" s="438">
        <v>35</v>
      </c>
      <c r="D86" s="438"/>
      <c r="E86" s="438"/>
      <c r="F86" s="438">
        <v>35</v>
      </c>
      <c r="G86" s="438"/>
      <c r="H86" s="438"/>
      <c r="I86" s="438">
        <v>35</v>
      </c>
      <c r="J86" s="438"/>
      <c r="K86" s="438"/>
      <c r="L86" s="438">
        <v>30</v>
      </c>
      <c r="M86" s="438"/>
      <c r="N86" s="439"/>
    </row>
    <row r="87" spans="2:14" ht="15" customHeight="1">
      <c r="B87" s="164" t="s">
        <v>48</v>
      </c>
      <c r="C87" s="400">
        <v>2</v>
      </c>
      <c r="D87" s="400"/>
      <c r="E87" s="400"/>
      <c r="F87" s="400">
        <v>2</v>
      </c>
      <c r="G87" s="400"/>
      <c r="H87" s="400"/>
      <c r="I87" s="400">
        <v>2</v>
      </c>
      <c r="J87" s="400"/>
      <c r="K87" s="400"/>
      <c r="L87" s="400">
        <v>4</v>
      </c>
      <c r="M87" s="400"/>
      <c r="N87" s="401"/>
    </row>
    <row r="88" spans="2:14" ht="15" customHeight="1">
      <c r="B88" s="164" t="s">
        <v>49</v>
      </c>
      <c r="C88" s="400">
        <v>2</v>
      </c>
      <c r="D88" s="400"/>
      <c r="E88" s="400"/>
      <c r="F88" s="400">
        <v>2</v>
      </c>
      <c r="G88" s="400"/>
      <c r="H88" s="400"/>
      <c r="I88" s="400">
        <v>2</v>
      </c>
      <c r="J88" s="400"/>
      <c r="K88" s="400"/>
      <c r="L88" s="400">
        <v>2</v>
      </c>
      <c r="M88" s="400"/>
      <c r="N88" s="401"/>
    </row>
    <row r="89" spans="2:14" ht="15" customHeight="1">
      <c r="B89" s="164" t="s">
        <v>50</v>
      </c>
      <c r="C89" s="400"/>
      <c r="D89" s="400"/>
      <c r="E89" s="400"/>
      <c r="F89" s="400"/>
      <c r="G89" s="400"/>
      <c r="H89" s="400"/>
      <c r="I89" s="400"/>
      <c r="J89" s="400"/>
      <c r="K89" s="400"/>
      <c r="L89" s="400">
        <v>3</v>
      </c>
      <c r="M89" s="400"/>
      <c r="N89" s="401"/>
    </row>
    <row r="90" spans="2:14" ht="15" customHeight="1" thickBot="1">
      <c r="B90" s="167" t="s">
        <v>51</v>
      </c>
      <c r="C90" s="418">
        <v>39</v>
      </c>
      <c r="D90" s="419"/>
      <c r="E90" s="420"/>
      <c r="F90" s="418">
        <v>39</v>
      </c>
      <c r="G90" s="419"/>
      <c r="H90" s="420"/>
      <c r="I90" s="418">
        <v>39</v>
      </c>
      <c r="J90" s="419"/>
      <c r="K90" s="420"/>
      <c r="L90" s="418">
        <v>39</v>
      </c>
      <c r="M90" s="419"/>
      <c r="N90" s="421"/>
    </row>
    <row r="93" spans="2:14" ht="12.75">
      <c r="B93" s="422" t="s">
        <v>52</v>
      </c>
      <c r="C93" s="422"/>
      <c r="D93" s="422"/>
      <c r="E93" s="422"/>
      <c r="F93" s="422"/>
      <c r="G93" s="422"/>
      <c r="H93" s="422"/>
      <c r="I93" s="422"/>
      <c r="J93" s="422"/>
      <c r="K93" s="422"/>
      <c r="L93" s="422"/>
      <c r="M93" s="422"/>
      <c r="N93" s="422"/>
    </row>
    <row r="94" ht="13.5" thickBot="1"/>
    <row r="95" spans="1:14" ht="17.25" customHeight="1">
      <c r="A95" s="387" t="s">
        <v>59</v>
      </c>
      <c r="B95" s="432" t="s">
        <v>58</v>
      </c>
      <c r="C95" s="423" t="s">
        <v>57</v>
      </c>
      <c r="D95" s="424"/>
      <c r="E95" s="424"/>
      <c r="F95" s="424"/>
      <c r="G95" s="424"/>
      <c r="H95" s="424"/>
      <c r="I95" s="424"/>
      <c r="J95" s="424"/>
      <c r="K95" s="425"/>
      <c r="L95" s="426" t="s">
        <v>56</v>
      </c>
      <c r="M95" s="427"/>
      <c r="N95" s="428"/>
    </row>
    <row r="96" spans="1:14" ht="24.75" customHeight="1" thickBot="1">
      <c r="A96" s="388"/>
      <c r="B96" s="433"/>
      <c r="C96" s="434" t="s">
        <v>53</v>
      </c>
      <c r="D96" s="434"/>
      <c r="E96" s="434"/>
      <c r="F96" s="434" t="s">
        <v>54</v>
      </c>
      <c r="G96" s="434"/>
      <c r="H96" s="434"/>
      <c r="I96" s="434" t="s">
        <v>55</v>
      </c>
      <c r="J96" s="434"/>
      <c r="K96" s="434"/>
      <c r="L96" s="429"/>
      <c r="M96" s="430"/>
      <c r="N96" s="431"/>
    </row>
    <row r="97" spans="1:14" ht="12.75">
      <c r="A97" s="410" t="s">
        <v>21</v>
      </c>
      <c r="B97" s="205" t="s">
        <v>67</v>
      </c>
      <c r="C97" s="391">
        <v>70</v>
      </c>
      <c r="D97" s="391"/>
      <c r="E97" s="391"/>
      <c r="F97" s="391"/>
      <c r="G97" s="391"/>
      <c r="H97" s="391"/>
      <c r="I97" s="391"/>
      <c r="J97" s="391"/>
      <c r="K97" s="391"/>
      <c r="L97" s="379">
        <v>12</v>
      </c>
      <c r="M97" s="379"/>
      <c r="N97" s="380"/>
    </row>
    <row r="98" spans="1:14" ht="13.5" thickBot="1">
      <c r="A98" s="502"/>
      <c r="B98" s="355" t="s">
        <v>83</v>
      </c>
      <c r="C98" s="503"/>
      <c r="D98" s="504"/>
      <c r="E98" s="505"/>
      <c r="F98" s="392">
        <v>175</v>
      </c>
      <c r="G98" s="392"/>
      <c r="H98" s="392"/>
      <c r="I98" s="392">
        <v>60</v>
      </c>
      <c r="J98" s="392"/>
      <c r="K98" s="392"/>
      <c r="L98" s="393">
        <v>12</v>
      </c>
      <c r="M98" s="393"/>
      <c r="N98" s="394"/>
    </row>
    <row r="99" spans="1:14" ht="12.75">
      <c r="A99" s="382" t="s">
        <v>22</v>
      </c>
      <c r="B99" s="174" t="s">
        <v>90</v>
      </c>
      <c r="C99" s="506">
        <v>70</v>
      </c>
      <c r="D99" s="507"/>
      <c r="E99" s="508"/>
      <c r="F99" s="415"/>
      <c r="G99" s="415"/>
      <c r="H99" s="415"/>
      <c r="I99" s="415"/>
      <c r="J99" s="415"/>
      <c r="K99" s="415"/>
      <c r="L99" s="416">
        <v>12</v>
      </c>
      <c r="M99" s="416"/>
      <c r="N99" s="417"/>
    </row>
    <row r="100" spans="1:14" ht="13.5" thickBot="1">
      <c r="A100" s="382"/>
      <c r="B100" s="215" t="s">
        <v>83</v>
      </c>
      <c r="C100" s="412"/>
      <c r="D100" s="413"/>
      <c r="E100" s="414"/>
      <c r="F100" s="381">
        <v>280</v>
      </c>
      <c r="G100" s="381"/>
      <c r="H100" s="381"/>
      <c r="I100" s="381">
        <v>60</v>
      </c>
      <c r="J100" s="381"/>
      <c r="K100" s="381"/>
      <c r="L100" s="408">
        <v>12</v>
      </c>
      <c r="M100" s="408"/>
      <c r="N100" s="409"/>
    </row>
    <row r="101" spans="1:14" ht="12.75">
      <c r="A101" s="389" t="s">
        <v>23</v>
      </c>
      <c r="B101" s="205" t="s">
        <v>90</v>
      </c>
      <c r="C101" s="403">
        <v>70</v>
      </c>
      <c r="D101" s="403"/>
      <c r="E101" s="404"/>
      <c r="F101" s="391"/>
      <c r="G101" s="391"/>
      <c r="H101" s="391"/>
      <c r="I101" s="391"/>
      <c r="J101" s="391"/>
      <c r="K101" s="391"/>
      <c r="L101" s="379">
        <v>12</v>
      </c>
      <c r="M101" s="379"/>
      <c r="N101" s="380"/>
    </row>
    <row r="102" spans="1:14" ht="13.5" thickBot="1">
      <c r="A102" s="390"/>
      <c r="B102" s="355" t="s">
        <v>83</v>
      </c>
      <c r="C102" s="503"/>
      <c r="D102" s="504"/>
      <c r="E102" s="505"/>
      <c r="F102" s="392">
        <v>420</v>
      </c>
      <c r="G102" s="392"/>
      <c r="H102" s="392"/>
      <c r="I102" s="392">
        <v>60</v>
      </c>
      <c r="J102" s="392"/>
      <c r="K102" s="392"/>
      <c r="L102" s="393">
        <v>12</v>
      </c>
      <c r="M102" s="393"/>
      <c r="N102" s="394"/>
    </row>
    <row r="103" spans="1:14" ht="12.75">
      <c r="A103" s="389" t="s">
        <v>24</v>
      </c>
      <c r="B103" s="205" t="s">
        <v>83</v>
      </c>
      <c r="C103" s="391"/>
      <c r="D103" s="391"/>
      <c r="E103" s="391"/>
      <c r="F103" s="391">
        <v>360</v>
      </c>
      <c r="G103" s="391"/>
      <c r="H103" s="391"/>
      <c r="I103" s="391">
        <v>120</v>
      </c>
      <c r="J103" s="391"/>
      <c r="K103" s="391"/>
      <c r="L103" s="379">
        <v>12</v>
      </c>
      <c r="M103" s="379"/>
      <c r="N103" s="380"/>
    </row>
    <row r="104" spans="1:14" ht="12.75">
      <c r="A104" s="382"/>
      <c r="B104" s="169" t="s">
        <v>90</v>
      </c>
      <c r="C104" s="512">
        <v>30</v>
      </c>
      <c r="D104" s="386"/>
      <c r="E104" s="386"/>
      <c r="F104" s="386"/>
      <c r="G104" s="386"/>
      <c r="H104" s="386"/>
      <c r="I104" s="386"/>
      <c r="J104" s="386"/>
      <c r="K104" s="386"/>
      <c r="L104" s="400">
        <v>12</v>
      </c>
      <c r="M104" s="400"/>
      <c r="N104" s="401"/>
    </row>
    <row r="105" spans="1:14" ht="13.5" thickBot="1">
      <c r="A105" s="390"/>
      <c r="B105" s="353" t="s">
        <v>84</v>
      </c>
      <c r="C105" s="503">
        <v>60</v>
      </c>
      <c r="D105" s="504"/>
      <c r="E105" s="505"/>
      <c r="F105" s="503"/>
      <c r="G105" s="504"/>
      <c r="H105" s="505"/>
      <c r="I105" s="503"/>
      <c r="J105" s="504"/>
      <c r="K105" s="505"/>
      <c r="L105" s="509">
        <v>12</v>
      </c>
      <c r="M105" s="510"/>
      <c r="N105" s="511"/>
    </row>
  </sheetData>
  <sheetProtection/>
  <mergeCells count="150">
    <mergeCell ref="L103:N103"/>
    <mergeCell ref="L105:N105"/>
    <mergeCell ref="A95:A96"/>
    <mergeCell ref="F104:H104"/>
    <mergeCell ref="C104:E104"/>
    <mergeCell ref="I104:K104"/>
    <mergeCell ref="L104:N104"/>
    <mergeCell ref="A103:A105"/>
    <mergeCell ref="C103:E103"/>
    <mergeCell ref="F103:H103"/>
    <mergeCell ref="I103:K103"/>
    <mergeCell ref="C105:E105"/>
    <mergeCell ref="F105:H105"/>
    <mergeCell ref="I105:K105"/>
    <mergeCell ref="L101:N101"/>
    <mergeCell ref="F102:H102"/>
    <mergeCell ref="I102:K102"/>
    <mergeCell ref="L102:N102"/>
    <mergeCell ref="A101:A102"/>
    <mergeCell ref="C101:E101"/>
    <mergeCell ref="F101:H101"/>
    <mergeCell ref="I101:K101"/>
    <mergeCell ref="C102:E102"/>
    <mergeCell ref="L99:N99"/>
    <mergeCell ref="C100:E100"/>
    <mergeCell ref="F100:H100"/>
    <mergeCell ref="I100:K100"/>
    <mergeCell ref="L100:N100"/>
    <mergeCell ref="A99:A100"/>
    <mergeCell ref="C99:E99"/>
    <mergeCell ref="F99:H99"/>
    <mergeCell ref="I99:K99"/>
    <mergeCell ref="A97:A98"/>
    <mergeCell ref="C98:E98"/>
    <mergeCell ref="F98:H98"/>
    <mergeCell ref="I98:K98"/>
    <mergeCell ref="L98:N98"/>
    <mergeCell ref="C97:E97"/>
    <mergeCell ref="F97:H97"/>
    <mergeCell ref="I97:K97"/>
    <mergeCell ref="L97:N97"/>
    <mergeCell ref="C96:E96"/>
    <mergeCell ref="F96:H96"/>
    <mergeCell ref="I96:K96"/>
    <mergeCell ref="B83:N83"/>
    <mergeCell ref="B93:N93"/>
    <mergeCell ref="C95:K95"/>
    <mergeCell ref="L95:N96"/>
    <mergeCell ref="B95:B96"/>
    <mergeCell ref="C90:E90"/>
    <mergeCell ref="F90:H90"/>
    <mergeCell ref="C88:E88"/>
    <mergeCell ref="F88:H88"/>
    <mergeCell ref="I88:K88"/>
    <mergeCell ref="L88:N88"/>
    <mergeCell ref="I90:K90"/>
    <mergeCell ref="L90:N90"/>
    <mergeCell ref="C89:E89"/>
    <mergeCell ref="F89:H89"/>
    <mergeCell ref="I89:K89"/>
    <mergeCell ref="L89:N89"/>
    <mergeCell ref="C79:N79"/>
    <mergeCell ref="C87:E87"/>
    <mergeCell ref="F87:H87"/>
    <mergeCell ref="I87:K87"/>
    <mergeCell ref="L87:N87"/>
    <mergeCell ref="C86:E86"/>
    <mergeCell ref="F86:H86"/>
    <mergeCell ref="I86:K86"/>
    <mergeCell ref="L86:N86"/>
    <mergeCell ref="C75:N75"/>
    <mergeCell ref="C85:E85"/>
    <mergeCell ref="F85:H85"/>
    <mergeCell ref="I85:K85"/>
    <mergeCell ref="L85:N85"/>
    <mergeCell ref="C80:N80"/>
    <mergeCell ref="B81:N81"/>
    <mergeCell ref="C76:N76"/>
    <mergeCell ref="C77:N77"/>
    <mergeCell ref="C78:N78"/>
    <mergeCell ref="B71:N71"/>
    <mergeCell ref="C74:E74"/>
    <mergeCell ref="F74:H74"/>
    <mergeCell ref="I74:K74"/>
    <mergeCell ref="L74:N74"/>
    <mergeCell ref="C73:E73"/>
    <mergeCell ref="F73:H73"/>
    <mergeCell ref="I73:K73"/>
    <mergeCell ref="L73:N73"/>
    <mergeCell ref="C66:E66"/>
    <mergeCell ref="O65:Q65"/>
    <mergeCell ref="L65:N65"/>
    <mergeCell ref="I65:K65"/>
    <mergeCell ref="F65:H65"/>
    <mergeCell ref="C65:E65"/>
    <mergeCell ref="O66:Q66"/>
    <mergeCell ref="L66:N66"/>
    <mergeCell ref="I66:K66"/>
    <mergeCell ref="F66:H66"/>
    <mergeCell ref="A41:F41"/>
    <mergeCell ref="A52:F52"/>
    <mergeCell ref="A39:A40"/>
    <mergeCell ref="C64:E64"/>
    <mergeCell ref="C68:E68"/>
    <mergeCell ref="O67:Q67"/>
    <mergeCell ref="L67:N67"/>
    <mergeCell ref="I67:K67"/>
    <mergeCell ref="F67:H67"/>
    <mergeCell ref="C67:E67"/>
    <mergeCell ref="O68:Q68"/>
    <mergeCell ref="L68:N68"/>
    <mergeCell ref="I68:K68"/>
    <mergeCell ref="F68:H68"/>
    <mergeCell ref="M34:P34"/>
    <mergeCell ref="F64:H64"/>
    <mergeCell ref="I64:K64"/>
    <mergeCell ref="L64:N64"/>
    <mergeCell ref="O64:Q64"/>
    <mergeCell ref="B62:Q62"/>
    <mergeCell ref="C34:E34"/>
    <mergeCell ref="J34:L34"/>
    <mergeCell ref="B39:B40"/>
    <mergeCell ref="C39:F39"/>
    <mergeCell ref="A34:B34"/>
    <mergeCell ref="F4:I4"/>
    <mergeCell ref="J4:L4"/>
    <mergeCell ref="A6:B6"/>
    <mergeCell ref="A22:B22"/>
    <mergeCell ref="F34:I34"/>
    <mergeCell ref="A30:B30"/>
    <mergeCell ref="A33:B33"/>
    <mergeCell ref="AE3:AI3"/>
    <mergeCell ref="B1:AI1"/>
    <mergeCell ref="C3:I3"/>
    <mergeCell ref="J3:P3"/>
    <mergeCell ref="Q3:W3"/>
    <mergeCell ref="X3:AD3"/>
    <mergeCell ref="A3:B5"/>
    <mergeCell ref="C4:E4"/>
    <mergeCell ref="M4:P4"/>
    <mergeCell ref="AE34:AI34"/>
    <mergeCell ref="Q4:S4"/>
    <mergeCell ref="T4:W4"/>
    <mergeCell ref="X4:Z4"/>
    <mergeCell ref="AA4:AD4"/>
    <mergeCell ref="AE4:AI4"/>
    <mergeCell ref="Q34:S34"/>
    <mergeCell ref="AA34:AD34"/>
    <mergeCell ref="X34:Z34"/>
    <mergeCell ref="T34:W34"/>
  </mergeCells>
  <printOptions horizontalCentered="1" verticalCentered="1"/>
  <pageMargins left="0" right="0.1968503937007874" top="0.2362204724409449" bottom="0.15748031496062992" header="0.2755905511811024" footer="0.31496062992125984"/>
  <pageSetup horizontalDpi="600" verticalDpi="600" orientation="landscape" paperSize="9" r:id="rId1"/>
  <ignoredErrors>
    <ignoredError sqref="AC28 AD33 W33 P33 I33 AE30:AI30 AE22:AF22 AH22:AI22" formula="1"/>
    <ignoredError sqref="X34 AA34 T34 Q34 M34 J34 F34 C34 C22:L22 P22:S22 W22:Z22 AD22" unlockedFormula="1"/>
  </ignoredErrors>
</worksheet>
</file>

<file path=xl/worksheets/sheet3.xml><?xml version="1.0" encoding="utf-8"?>
<worksheet xmlns="http://schemas.openxmlformats.org/spreadsheetml/2006/main" xmlns:r="http://schemas.openxmlformats.org/officeDocument/2006/relationships">
  <dimension ref="A1:AL105"/>
  <sheetViews>
    <sheetView showZeros="0" zoomScalePageLayoutView="0" workbookViewId="0" topLeftCell="A1">
      <selection activeCell="B23" sqref="B23"/>
    </sheetView>
  </sheetViews>
  <sheetFormatPr defaultColWidth="9.140625" defaultRowHeight="12.75"/>
  <cols>
    <col min="1" max="1" width="5.140625" style="1" customWidth="1"/>
    <col min="2" max="2" width="38.28125" style="1" customWidth="1"/>
    <col min="3" max="3" width="5.28125" style="1" customWidth="1"/>
    <col min="4" max="5" width="3.7109375" style="1" customWidth="1"/>
    <col min="6" max="6" width="4.00390625" style="1" bestFit="1" customWidth="1"/>
    <col min="7" max="7" width="4.57421875" style="1" customWidth="1"/>
    <col min="8" max="9" width="3.7109375" style="1" customWidth="1"/>
    <col min="10" max="10" width="3.8515625" style="1" bestFit="1" customWidth="1"/>
    <col min="11" max="11" width="3.00390625" style="1" bestFit="1" customWidth="1"/>
    <col min="12" max="12" width="4.57421875" style="1" customWidth="1"/>
    <col min="13" max="13" width="4.00390625" style="1" customWidth="1"/>
    <col min="14" max="14" width="3.7109375" style="1" customWidth="1"/>
    <col min="15" max="15" width="4.140625" style="1" customWidth="1"/>
    <col min="16" max="16" width="3.8515625" style="1" bestFit="1" customWidth="1"/>
    <col min="17" max="17" width="4.28125" style="1" customWidth="1"/>
    <col min="18" max="18" width="3.8515625" style="1" customWidth="1"/>
    <col min="19" max="19" width="3.57421875" style="1" customWidth="1"/>
    <col min="20" max="20" width="4.28125" style="1" customWidth="1"/>
    <col min="21" max="23" width="3.28125" style="1" customWidth="1"/>
    <col min="24" max="24" width="4.28125" style="1" customWidth="1"/>
    <col min="25" max="25" width="4.00390625" style="1" customWidth="1"/>
    <col min="26" max="26" width="3.57421875" style="1" customWidth="1"/>
    <col min="27" max="28" width="3.7109375" style="1" customWidth="1"/>
    <col min="29" max="29" width="4.00390625" style="1" customWidth="1"/>
    <col min="30" max="30" width="3.8515625" style="1" bestFit="1" customWidth="1"/>
    <col min="31" max="31" width="5.57421875" style="1" customWidth="1"/>
    <col min="32" max="32" width="5.28125" style="1" customWidth="1"/>
    <col min="33" max="33" width="4.421875" style="1" customWidth="1"/>
    <col min="34" max="34" width="4.7109375" style="1" customWidth="1"/>
    <col min="35" max="35" width="6.00390625" style="1" customWidth="1"/>
    <col min="36" max="16384" width="9.140625" style="1" customWidth="1"/>
  </cols>
  <sheetData>
    <row r="1" spans="2:35" ht="15.75">
      <c r="B1" s="480" t="s">
        <v>130</v>
      </c>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row>
    <row r="2" spans="1:35" ht="16.5" thickBot="1">
      <c r="A2" s="3"/>
      <c r="B2" s="204"/>
      <c r="C2" s="4"/>
      <c r="D2" s="4"/>
      <c r="E2" s="4"/>
      <c r="F2" s="4"/>
      <c r="G2" s="4"/>
      <c r="H2" s="4"/>
      <c r="I2" s="3"/>
      <c r="J2" s="4"/>
      <c r="K2" s="4"/>
      <c r="L2" s="4"/>
      <c r="M2" s="4"/>
      <c r="N2" s="4"/>
      <c r="O2" s="4"/>
      <c r="P2" s="3"/>
      <c r="Q2" s="4"/>
      <c r="R2" s="4"/>
      <c r="S2" s="3"/>
      <c r="T2" s="3"/>
      <c r="U2" s="3"/>
      <c r="V2" s="3"/>
      <c r="W2" s="4"/>
      <c r="X2" s="3"/>
      <c r="Y2" s="3"/>
      <c r="Z2" s="3"/>
      <c r="AA2" s="3"/>
      <c r="AB2" s="3"/>
      <c r="AC2" s="3"/>
      <c r="AD2" s="3"/>
      <c r="AE2" s="4"/>
      <c r="AF2" s="4"/>
      <c r="AG2" s="4"/>
      <c r="AH2" s="4"/>
      <c r="AI2" s="4"/>
    </row>
    <row r="3" spans="1:35" ht="16.5" thickBot="1">
      <c r="A3" s="457"/>
      <c r="B3" s="496"/>
      <c r="C3" s="483" t="s">
        <v>0</v>
      </c>
      <c r="D3" s="481"/>
      <c r="E3" s="481"/>
      <c r="F3" s="481"/>
      <c r="G3" s="481"/>
      <c r="H3" s="481"/>
      <c r="I3" s="482"/>
      <c r="J3" s="483" t="s">
        <v>1</v>
      </c>
      <c r="K3" s="481"/>
      <c r="L3" s="481"/>
      <c r="M3" s="481"/>
      <c r="N3" s="481"/>
      <c r="O3" s="481"/>
      <c r="P3" s="482"/>
      <c r="Q3" s="483" t="s">
        <v>2</v>
      </c>
      <c r="R3" s="481"/>
      <c r="S3" s="481"/>
      <c r="T3" s="481"/>
      <c r="U3" s="481"/>
      <c r="V3" s="481"/>
      <c r="W3" s="482"/>
      <c r="X3" s="483" t="s">
        <v>9</v>
      </c>
      <c r="Y3" s="481"/>
      <c r="Z3" s="481"/>
      <c r="AA3" s="481"/>
      <c r="AB3" s="481"/>
      <c r="AC3" s="481"/>
      <c r="AD3" s="481"/>
      <c r="AE3" s="483" t="s">
        <v>11</v>
      </c>
      <c r="AF3" s="481"/>
      <c r="AG3" s="481"/>
      <c r="AH3" s="481"/>
      <c r="AI3" s="482"/>
    </row>
    <row r="4" spans="1:35" s="2" customFormat="1" ht="13.5" thickBot="1">
      <c r="A4" s="497"/>
      <c r="B4" s="498"/>
      <c r="C4" s="490" t="s">
        <v>3</v>
      </c>
      <c r="D4" s="490"/>
      <c r="E4" s="491"/>
      <c r="F4" s="477" t="s">
        <v>4</v>
      </c>
      <c r="G4" s="475"/>
      <c r="H4" s="475"/>
      <c r="I4" s="476"/>
      <c r="J4" s="473" t="s">
        <v>3</v>
      </c>
      <c r="K4" s="473"/>
      <c r="L4" s="474"/>
      <c r="M4" s="492" t="s">
        <v>4</v>
      </c>
      <c r="N4" s="492"/>
      <c r="O4" s="492"/>
      <c r="P4" s="492"/>
      <c r="Q4" s="472" t="s">
        <v>3</v>
      </c>
      <c r="R4" s="473"/>
      <c r="S4" s="474"/>
      <c r="T4" s="475" t="s">
        <v>4</v>
      </c>
      <c r="U4" s="475"/>
      <c r="V4" s="475"/>
      <c r="W4" s="476"/>
      <c r="X4" s="490" t="s">
        <v>3</v>
      </c>
      <c r="Y4" s="490"/>
      <c r="Z4" s="491"/>
      <c r="AA4" s="492" t="s">
        <v>4</v>
      </c>
      <c r="AB4" s="492"/>
      <c r="AC4" s="492"/>
      <c r="AD4" s="492"/>
      <c r="AE4" s="477" t="s">
        <v>4</v>
      </c>
      <c r="AF4" s="475"/>
      <c r="AG4" s="475"/>
      <c r="AH4" s="475"/>
      <c r="AI4" s="476"/>
    </row>
    <row r="5" spans="1:38" s="2" customFormat="1" ht="13.5" thickBot="1">
      <c r="A5" s="458"/>
      <c r="B5" s="499"/>
      <c r="C5" s="86" t="s">
        <v>5</v>
      </c>
      <c r="D5" s="11" t="s">
        <v>6</v>
      </c>
      <c r="E5" s="9" t="s">
        <v>10</v>
      </c>
      <c r="F5" s="10" t="s">
        <v>5</v>
      </c>
      <c r="G5" s="8" t="s">
        <v>6</v>
      </c>
      <c r="H5" s="11" t="s">
        <v>10</v>
      </c>
      <c r="I5" s="9" t="s">
        <v>7</v>
      </c>
      <c r="J5" s="86" t="s">
        <v>5</v>
      </c>
      <c r="K5" s="11" t="s">
        <v>6</v>
      </c>
      <c r="L5" s="9" t="s">
        <v>10</v>
      </c>
      <c r="M5" s="10" t="s">
        <v>5</v>
      </c>
      <c r="N5" s="8" t="s">
        <v>6</v>
      </c>
      <c r="O5" s="11" t="s">
        <v>10</v>
      </c>
      <c r="P5" s="9" t="s">
        <v>7</v>
      </c>
      <c r="Q5" s="80" t="s">
        <v>5</v>
      </c>
      <c r="R5" s="81" t="s">
        <v>6</v>
      </c>
      <c r="S5" s="82" t="s">
        <v>10</v>
      </c>
      <c r="T5" s="80" t="s">
        <v>5</v>
      </c>
      <c r="U5" s="81" t="s">
        <v>6</v>
      </c>
      <c r="V5" s="83" t="s">
        <v>10</v>
      </c>
      <c r="W5" s="82" t="s">
        <v>7</v>
      </c>
      <c r="X5" s="86" t="s">
        <v>5</v>
      </c>
      <c r="Y5" s="8" t="s">
        <v>6</v>
      </c>
      <c r="Z5" s="9" t="s">
        <v>10</v>
      </c>
      <c r="AA5" s="10" t="s">
        <v>5</v>
      </c>
      <c r="AB5" s="8" t="s">
        <v>6</v>
      </c>
      <c r="AC5" s="11" t="s">
        <v>10</v>
      </c>
      <c r="AD5" s="11" t="s">
        <v>7</v>
      </c>
      <c r="AE5" s="10" t="s">
        <v>5</v>
      </c>
      <c r="AF5" s="8" t="s">
        <v>6</v>
      </c>
      <c r="AG5" s="8" t="s">
        <v>10</v>
      </c>
      <c r="AH5" s="11" t="s">
        <v>7</v>
      </c>
      <c r="AI5" s="12" t="s">
        <v>8</v>
      </c>
      <c r="AL5" s="6"/>
    </row>
    <row r="6" spans="1:38" s="2" customFormat="1" ht="13.5" thickBot="1">
      <c r="A6" s="500" t="s">
        <v>14</v>
      </c>
      <c r="B6" s="501"/>
      <c r="C6" s="13">
        <f>C7+C10+C11+C12+C13+C14+C15+C16+C17+C18+C19+C21</f>
        <v>20</v>
      </c>
      <c r="D6" s="14">
        <f>D7+D10+D11+D12+D13+D14+D15+D16+D17+D18+D19+D21</f>
        <v>2</v>
      </c>
      <c r="E6" s="54">
        <f>E7+E10+E11+E12+E13+E14+E15+E16+E17+E18+E19+E21</f>
        <v>0</v>
      </c>
      <c r="F6" s="13">
        <f>F7+F10+F11+F12+F13+F14+F15+F16+F17+F18+F19+F21</f>
        <v>700</v>
      </c>
      <c r="G6" s="14">
        <f>G7+G10+G11+G12+G13+G14+G15+G16+G17+G18+G19+G21</f>
        <v>70</v>
      </c>
      <c r="H6" s="15">
        <f>SUM(H7:H21)</f>
        <v>0</v>
      </c>
      <c r="I6" s="108">
        <f>I22</f>
        <v>60</v>
      </c>
      <c r="J6" s="87">
        <f>J7+J10+J11+J12+J13+J14+J15+J16+J17+J18+J19+J21</f>
        <v>10</v>
      </c>
      <c r="K6" s="102">
        <f>K7+K10+K11+K12+K13+K14+K15+K16+K17+K18+K19+K21</f>
        <v>0</v>
      </c>
      <c r="L6" s="102">
        <f>L7+L10+L11+L12+L13+L14+L15+L16+L17+L18+L19+L21</f>
        <v>0</v>
      </c>
      <c r="M6" s="13">
        <f>M7+M10+M11+M12+M13+M14+M15+M16+M17+M18+M19+M21</f>
        <v>350</v>
      </c>
      <c r="N6" s="14">
        <f>N7+N10+N11+N12+N13+N14+N15+N16+N17+N18+N19+N21</f>
        <v>0</v>
      </c>
      <c r="O6" s="14">
        <f>SUM(O7:O21)</f>
        <v>0</v>
      </c>
      <c r="P6" s="108">
        <f>P22</f>
        <v>60</v>
      </c>
      <c r="Q6" s="16">
        <f>Q7+Q10+Q11+Q12+Q13+Q14+Q15+Q16+Q17+Q18+Q19+Q21</f>
        <v>10</v>
      </c>
      <c r="R6" s="16">
        <f>R7+R10+R11+R12+R13+R14+R15+R16+R17+R18+R19+R21</f>
        <v>0</v>
      </c>
      <c r="S6" s="17">
        <f>S7+S10+S11+S12+S13+S14+S15+S16+S17+S18+S19+S21</f>
        <v>0</v>
      </c>
      <c r="T6" s="13">
        <f>T7+T10+T11+T12+T13+T14+T15+T16+T17+T18+T19+T21</f>
        <v>350</v>
      </c>
      <c r="U6" s="14">
        <f>U7+U10+U11+U12+U13+U14+U15+U16+U17+U18+U19+U21</f>
        <v>0</v>
      </c>
      <c r="V6" s="18">
        <f>SUM(V7:V21)</f>
        <v>0</v>
      </c>
      <c r="W6" s="108">
        <f>W22</f>
        <v>60</v>
      </c>
      <c r="X6" s="13">
        <f>X7+X10+X11+X12+X13+X14+X15+X16+X17+X18+X19+X21+X20</f>
        <v>12</v>
      </c>
      <c r="Y6" s="16">
        <f>Y7+Y10+Y11+Y12+Y13+Y14+Y15+Y16+Y17+Y18+Y19+Y21</f>
        <v>0</v>
      </c>
      <c r="Z6" s="18">
        <f>Z7+Z10+Z11+Z12+Z13+Z14+Z15+Z16+Z17+Z18+Z19+Z21</f>
        <v>0</v>
      </c>
      <c r="AA6" s="13">
        <f>AA7+AA10+AA11+AA12+AA13+AA14+AA15+AA16+AA17+AA18+AA19+AA21</f>
        <v>330</v>
      </c>
      <c r="AB6" s="14">
        <f>AB7+AB10+AB11+AB12+AB13+AB14+AB15+AB16+AB17+AB18+AB19+AB21</f>
        <v>0</v>
      </c>
      <c r="AC6" s="18">
        <f>SUM(AC7:AC21)</f>
        <v>0</v>
      </c>
      <c r="AD6" s="109">
        <f>AD22</f>
        <v>120</v>
      </c>
      <c r="AE6" s="13">
        <f>AE7+AE10+AE11+AE12+AE13+AE14+AE15+AE16+AE17+AE18+AE19+AE21</f>
        <v>1730</v>
      </c>
      <c r="AF6" s="14">
        <f>AF7+AF10+AF11+AF12+AF13+AF14+AF15+AF16+AF17+AF18+AF19+AF21</f>
        <v>70</v>
      </c>
      <c r="AG6" s="123">
        <f>SUM(AG7:AG21)</f>
        <v>0</v>
      </c>
      <c r="AH6" s="102"/>
      <c r="AI6" s="13">
        <f>AI7+AI10+AI11+AI12+AI13+AI14+AI15+AI16+AI17+AI18+AI19+AI21+AI20</f>
        <v>1830</v>
      </c>
      <c r="AL6" s="6"/>
    </row>
    <row r="7" spans="1:35" ht="12.75">
      <c r="A7" s="176">
        <v>1</v>
      </c>
      <c r="B7" s="150" t="s">
        <v>60</v>
      </c>
      <c r="C7" s="74">
        <v>3</v>
      </c>
      <c r="D7" s="21"/>
      <c r="E7" s="29"/>
      <c r="F7" s="22">
        <f>C7*(37-I6/30)</f>
        <v>105</v>
      </c>
      <c r="G7" s="23">
        <f>D7*(37-I6/30)</f>
        <v>0</v>
      </c>
      <c r="H7" s="30"/>
      <c r="I7" s="56"/>
      <c r="J7" s="25">
        <v>3</v>
      </c>
      <c r="K7" s="103"/>
      <c r="L7" s="26"/>
      <c r="M7" s="22">
        <f>J7*(37-P6/30)</f>
        <v>105</v>
      </c>
      <c r="N7" s="23">
        <f>K7*(37-P6/30)</f>
        <v>0</v>
      </c>
      <c r="O7" s="30"/>
      <c r="P7" s="59"/>
      <c r="Q7" s="28">
        <v>3</v>
      </c>
      <c r="R7" s="20"/>
      <c r="S7" s="29"/>
      <c r="T7" s="27">
        <f>Q7*(37-W6/30)</f>
        <v>105</v>
      </c>
      <c r="U7" s="57">
        <f>R7*(37-W6/30)</f>
        <v>0</v>
      </c>
      <c r="V7" s="30"/>
      <c r="W7" s="59"/>
      <c r="X7" s="28">
        <v>3</v>
      </c>
      <c r="Y7" s="20"/>
      <c r="Z7" s="21"/>
      <c r="AA7" s="22">
        <f>X7*(34-AD6/30)</f>
        <v>90</v>
      </c>
      <c r="AB7" s="23">
        <f>Y7*(34-AD6/30)</f>
        <v>0</v>
      </c>
      <c r="AC7" s="30"/>
      <c r="AD7" s="56"/>
      <c r="AE7" s="120">
        <f aca="true" t="shared" si="0" ref="AE7:AE21">SUM(F7,M7,T7,AA7)</f>
        <v>405</v>
      </c>
      <c r="AF7" s="127">
        <f aca="true" t="shared" si="1" ref="AF7:AF21">SUM(G7,N7,U7,AB7)</f>
        <v>0</v>
      </c>
      <c r="AG7" s="127">
        <f aca="true" t="shared" si="2" ref="AG7:AG21">SUM(H7,O7,V7,AC7)</f>
        <v>0</v>
      </c>
      <c r="AH7" s="128">
        <f aca="true" t="shared" si="3" ref="AH7:AH21">SUM(I7,P7,W7,AD7)</f>
        <v>0</v>
      </c>
      <c r="AI7" s="121">
        <f aca="true" t="shared" si="4" ref="AI7:AI21">SUM(AE7:AH7)</f>
        <v>405</v>
      </c>
    </row>
    <row r="8" spans="1:35" ht="12.75">
      <c r="A8" s="177" t="s">
        <v>61</v>
      </c>
      <c r="B8" s="151" t="s">
        <v>144</v>
      </c>
      <c r="C8" s="74">
        <v>2</v>
      </c>
      <c r="D8" s="21"/>
      <c r="E8" s="29"/>
      <c r="F8" s="22">
        <f>C8*(37-I6/30)</f>
        <v>70</v>
      </c>
      <c r="G8" s="23">
        <f>D8*(37-I6/30)</f>
        <v>0</v>
      </c>
      <c r="H8" s="30"/>
      <c r="I8" s="56"/>
      <c r="J8" s="74">
        <v>2</v>
      </c>
      <c r="K8" s="104"/>
      <c r="L8" s="75"/>
      <c r="M8" s="33">
        <f>J8*(37-P6/30)</f>
        <v>70</v>
      </c>
      <c r="N8" s="34">
        <f>K8*(37-P6/30)</f>
        <v>0</v>
      </c>
      <c r="O8" s="30"/>
      <c r="P8" s="59"/>
      <c r="Q8" s="28">
        <v>2</v>
      </c>
      <c r="R8" s="20"/>
      <c r="S8" s="29"/>
      <c r="T8" s="22">
        <f>Q8*(37-W6/30)</f>
        <v>70</v>
      </c>
      <c r="U8" s="57">
        <f>R8*(37-W6/30)</f>
        <v>0</v>
      </c>
      <c r="V8" s="30"/>
      <c r="W8" s="59"/>
      <c r="X8" s="28">
        <v>2</v>
      </c>
      <c r="Y8" s="20"/>
      <c r="Z8" s="21"/>
      <c r="AA8" s="22">
        <f>X8*(34-AD6/30)</f>
        <v>60</v>
      </c>
      <c r="AB8" s="23">
        <f>Y8*(34-AD6/30)</f>
        <v>0</v>
      </c>
      <c r="AC8" s="30"/>
      <c r="AD8" s="56"/>
      <c r="AE8" s="120">
        <f t="shared" si="0"/>
        <v>270</v>
      </c>
      <c r="AF8" s="40">
        <f t="shared" si="1"/>
        <v>0</v>
      </c>
      <c r="AG8" s="40">
        <f t="shared" si="2"/>
        <v>0</v>
      </c>
      <c r="AH8" s="129">
        <f t="shared" si="3"/>
        <v>0</v>
      </c>
      <c r="AI8" s="121">
        <f t="shared" si="4"/>
        <v>270</v>
      </c>
    </row>
    <row r="9" spans="1:35" ht="12.75">
      <c r="A9" s="178">
        <v>2</v>
      </c>
      <c r="B9" s="151" t="s">
        <v>145</v>
      </c>
      <c r="C9" s="74">
        <v>3</v>
      </c>
      <c r="D9" s="21"/>
      <c r="E9" s="29"/>
      <c r="F9" s="22">
        <f>C9*(37-I6/30)</f>
        <v>105</v>
      </c>
      <c r="G9" s="23">
        <f>D9*(37-I6/30)</f>
        <v>0</v>
      </c>
      <c r="H9" s="30"/>
      <c r="I9" s="56"/>
      <c r="J9" s="74">
        <v>3</v>
      </c>
      <c r="K9" s="104"/>
      <c r="L9" s="75"/>
      <c r="M9" s="33">
        <f>J9*(37-P6/30)</f>
        <v>105</v>
      </c>
      <c r="N9" s="34">
        <f>K9*(37-P6/30)</f>
        <v>0</v>
      </c>
      <c r="O9" s="30"/>
      <c r="P9" s="59"/>
      <c r="Q9" s="28">
        <v>3</v>
      </c>
      <c r="R9" s="20"/>
      <c r="S9" s="29"/>
      <c r="T9" s="22">
        <f>Q9*(37-W6/30)</f>
        <v>105</v>
      </c>
      <c r="U9" s="57"/>
      <c r="V9" s="30"/>
      <c r="W9" s="59"/>
      <c r="X9" s="28">
        <v>3</v>
      </c>
      <c r="Y9" s="20"/>
      <c r="Z9" s="21"/>
      <c r="AA9" s="22">
        <f>X9*(34-AD6/30)</f>
        <v>90</v>
      </c>
      <c r="AB9" s="23">
        <f>Y9*(34-AD6/30)</f>
        <v>0</v>
      </c>
      <c r="AC9" s="30"/>
      <c r="AD9" s="56"/>
      <c r="AE9" s="120">
        <f t="shared" si="0"/>
        <v>405</v>
      </c>
      <c r="AF9" s="40">
        <f t="shared" si="1"/>
        <v>0</v>
      </c>
      <c r="AG9" s="40">
        <f t="shared" si="2"/>
        <v>0</v>
      </c>
      <c r="AH9" s="129">
        <f t="shared" si="3"/>
        <v>0</v>
      </c>
      <c r="AI9" s="121">
        <f t="shared" si="4"/>
        <v>405</v>
      </c>
    </row>
    <row r="10" spans="1:35" ht="12.75">
      <c r="A10" s="178">
        <v>3</v>
      </c>
      <c r="B10" s="152" t="s">
        <v>64</v>
      </c>
      <c r="C10" s="74">
        <v>2</v>
      </c>
      <c r="D10" s="21"/>
      <c r="E10" s="29"/>
      <c r="F10" s="22">
        <f>C10*(37-I6/30)</f>
        <v>70</v>
      </c>
      <c r="G10" s="23">
        <f>D10*(37-I6/30)</f>
        <v>0</v>
      </c>
      <c r="H10" s="30"/>
      <c r="I10" s="56"/>
      <c r="J10" s="74">
        <v>2</v>
      </c>
      <c r="K10" s="104"/>
      <c r="L10" s="75"/>
      <c r="M10" s="33">
        <f>J10*(37-P6/30)</f>
        <v>70</v>
      </c>
      <c r="N10" s="34">
        <f>K10*(37-P6/30)</f>
        <v>0</v>
      </c>
      <c r="O10" s="30"/>
      <c r="P10" s="59"/>
      <c r="Q10" s="28">
        <v>2</v>
      </c>
      <c r="R10" s="20"/>
      <c r="S10" s="29"/>
      <c r="T10" s="22">
        <f>Q10*(37-W6/30)</f>
        <v>70</v>
      </c>
      <c r="U10" s="57">
        <f>R10*(37-W6/30)</f>
        <v>0</v>
      </c>
      <c r="V10" s="30"/>
      <c r="W10" s="59"/>
      <c r="X10" s="28">
        <v>2</v>
      </c>
      <c r="Y10" s="20"/>
      <c r="Z10" s="21"/>
      <c r="AA10" s="22">
        <f>X10*(34-AD6/30)</f>
        <v>60</v>
      </c>
      <c r="AB10" s="23">
        <f>Y10*(34-AD6/30)</f>
        <v>0</v>
      </c>
      <c r="AC10" s="30"/>
      <c r="AD10" s="56"/>
      <c r="AE10" s="120">
        <f t="shared" si="0"/>
        <v>270</v>
      </c>
      <c r="AF10" s="40">
        <f t="shared" si="1"/>
        <v>0</v>
      </c>
      <c r="AG10" s="40">
        <f t="shared" si="2"/>
        <v>0</v>
      </c>
      <c r="AH10" s="129">
        <f t="shared" si="3"/>
        <v>0</v>
      </c>
      <c r="AI10" s="121">
        <f t="shared" si="4"/>
        <v>270</v>
      </c>
    </row>
    <row r="11" spans="1:35" ht="12.75">
      <c r="A11" s="178">
        <v>4</v>
      </c>
      <c r="B11" s="152" t="s">
        <v>65</v>
      </c>
      <c r="C11" s="74">
        <v>2</v>
      </c>
      <c r="D11" s="21"/>
      <c r="E11" s="29"/>
      <c r="F11" s="22">
        <f>C11*(37-I6/30)</f>
        <v>70</v>
      </c>
      <c r="G11" s="23">
        <f>D11*(37-I6/30)</f>
        <v>0</v>
      </c>
      <c r="H11" s="30"/>
      <c r="I11" s="56"/>
      <c r="J11" s="74">
        <v>2</v>
      </c>
      <c r="K11" s="104"/>
      <c r="L11" s="75"/>
      <c r="M11" s="33">
        <f>J11*(37-P6/30)</f>
        <v>70</v>
      </c>
      <c r="N11" s="34">
        <f>K11*(37-P6/30)</f>
        <v>0</v>
      </c>
      <c r="O11" s="30"/>
      <c r="P11" s="59"/>
      <c r="Q11" s="28">
        <v>2</v>
      </c>
      <c r="R11" s="20"/>
      <c r="S11" s="29"/>
      <c r="T11" s="22">
        <f>Q11*(37-W6/30)</f>
        <v>70</v>
      </c>
      <c r="U11" s="57">
        <f>R11*(37-W6/30)</f>
        <v>0</v>
      </c>
      <c r="V11" s="30"/>
      <c r="W11" s="59"/>
      <c r="X11" s="28">
        <v>2</v>
      </c>
      <c r="Y11" s="20"/>
      <c r="Z11" s="21"/>
      <c r="AA11" s="22">
        <f>X11*(34-AD6/30)</f>
        <v>60</v>
      </c>
      <c r="AB11" s="23">
        <f>Y11*(34-AD6/30)</f>
        <v>0</v>
      </c>
      <c r="AC11" s="30"/>
      <c r="AD11" s="56"/>
      <c r="AE11" s="120">
        <f t="shared" si="0"/>
        <v>270</v>
      </c>
      <c r="AF11" s="40">
        <f t="shared" si="1"/>
        <v>0</v>
      </c>
      <c r="AG11" s="40">
        <f t="shared" si="2"/>
        <v>0</v>
      </c>
      <c r="AH11" s="129">
        <f t="shared" si="3"/>
        <v>0</v>
      </c>
      <c r="AI11" s="121">
        <f t="shared" si="4"/>
        <v>270</v>
      </c>
    </row>
    <row r="12" spans="1:35" ht="12.75">
      <c r="A12" s="178">
        <v>5</v>
      </c>
      <c r="B12" s="152" t="s">
        <v>66</v>
      </c>
      <c r="C12" s="74">
        <v>3</v>
      </c>
      <c r="D12" s="21"/>
      <c r="E12" s="29"/>
      <c r="F12" s="22">
        <f>C12*(37-I6/30)</f>
        <v>105</v>
      </c>
      <c r="G12" s="23">
        <f>D12*(37-I6/30)</f>
        <v>0</v>
      </c>
      <c r="H12" s="30"/>
      <c r="I12" s="56"/>
      <c r="J12" s="74">
        <v>3</v>
      </c>
      <c r="K12" s="104"/>
      <c r="L12" s="75"/>
      <c r="M12" s="33">
        <f>J12*(37-P6/30)</f>
        <v>105</v>
      </c>
      <c r="N12" s="34">
        <f>K12*(37-P6/30)</f>
        <v>0</v>
      </c>
      <c r="O12" s="30"/>
      <c r="P12" s="59"/>
      <c r="Q12" s="28">
        <v>3</v>
      </c>
      <c r="R12" s="20"/>
      <c r="S12" s="29"/>
      <c r="T12" s="22">
        <f>Q12*(37-W6/30)</f>
        <v>105</v>
      </c>
      <c r="U12" s="57">
        <f>R12*(37-W6/30)</f>
        <v>0</v>
      </c>
      <c r="V12" s="30"/>
      <c r="W12" s="59"/>
      <c r="X12" s="28">
        <v>3</v>
      </c>
      <c r="Y12" s="20"/>
      <c r="Z12" s="21"/>
      <c r="AA12" s="22">
        <f>X12*(34-AD6/30)</f>
        <v>90</v>
      </c>
      <c r="AB12" s="23">
        <f>Y12*(34-AD6/30)</f>
        <v>0</v>
      </c>
      <c r="AC12" s="30"/>
      <c r="AD12" s="56"/>
      <c r="AE12" s="120">
        <f t="shared" si="0"/>
        <v>405</v>
      </c>
      <c r="AF12" s="40">
        <f t="shared" si="1"/>
        <v>0</v>
      </c>
      <c r="AG12" s="40">
        <f t="shared" si="2"/>
        <v>0</v>
      </c>
      <c r="AH12" s="129">
        <f t="shared" si="3"/>
        <v>0</v>
      </c>
      <c r="AI12" s="121">
        <f t="shared" si="4"/>
        <v>405</v>
      </c>
    </row>
    <row r="13" spans="1:35" ht="12.75">
      <c r="A13" s="178">
        <v>6</v>
      </c>
      <c r="B13" s="152" t="s">
        <v>67</v>
      </c>
      <c r="C13" s="74"/>
      <c r="D13" s="21">
        <v>2</v>
      </c>
      <c r="E13" s="29"/>
      <c r="F13" s="22">
        <f>C13*(37-I6/30)</f>
        <v>0</v>
      </c>
      <c r="G13" s="23">
        <f>D13*(37-I6/30)</f>
        <v>70</v>
      </c>
      <c r="H13" s="30"/>
      <c r="I13" s="56"/>
      <c r="J13" s="74"/>
      <c r="K13" s="104"/>
      <c r="L13" s="75"/>
      <c r="M13" s="33">
        <f>J13*(37-P6/30)</f>
        <v>0</v>
      </c>
      <c r="N13" s="34">
        <f>K13*(37-P6/30)</f>
        <v>0</v>
      </c>
      <c r="O13" s="30"/>
      <c r="P13" s="59"/>
      <c r="Q13" s="28"/>
      <c r="R13" s="20"/>
      <c r="S13" s="29"/>
      <c r="T13" s="22">
        <f>Q13*(37-W6/30)</f>
        <v>0</v>
      </c>
      <c r="U13" s="57">
        <f>R13*(37-W6/30)</f>
        <v>0</v>
      </c>
      <c r="V13" s="30"/>
      <c r="W13" s="59"/>
      <c r="X13" s="28"/>
      <c r="Y13" s="20"/>
      <c r="Z13" s="21"/>
      <c r="AA13" s="22">
        <f>X13*(34-AD6/30)</f>
        <v>0</v>
      </c>
      <c r="AB13" s="23">
        <f>Y13*(34-AD6/30)</f>
        <v>0</v>
      </c>
      <c r="AC13" s="30"/>
      <c r="AD13" s="56"/>
      <c r="AE13" s="120">
        <f t="shared" si="0"/>
        <v>0</v>
      </c>
      <c r="AF13" s="40">
        <f t="shared" si="1"/>
        <v>70</v>
      </c>
      <c r="AG13" s="40">
        <f t="shared" si="2"/>
        <v>0</v>
      </c>
      <c r="AH13" s="129">
        <f t="shared" si="3"/>
        <v>0</v>
      </c>
      <c r="AI13" s="121">
        <f t="shared" si="4"/>
        <v>70</v>
      </c>
    </row>
    <row r="14" spans="1:35" ht="12.75">
      <c r="A14" s="178">
        <v>7</v>
      </c>
      <c r="B14" s="152" t="s">
        <v>68</v>
      </c>
      <c r="C14" s="35">
        <v>2</v>
      </c>
      <c r="D14" s="32"/>
      <c r="E14" s="38"/>
      <c r="F14" s="33">
        <f>C14*(37-I6/30)</f>
        <v>70</v>
      </c>
      <c r="G14" s="34">
        <f>D14*(37-I6/30)</f>
        <v>0</v>
      </c>
      <c r="H14" s="39"/>
      <c r="I14" s="96"/>
      <c r="J14" s="35"/>
      <c r="K14" s="52"/>
      <c r="L14" s="36"/>
      <c r="M14" s="33">
        <f>J14*(37-P6/30)</f>
        <v>0</v>
      </c>
      <c r="N14" s="34">
        <f>K14*(37-P6/30)</f>
        <v>0</v>
      </c>
      <c r="O14" s="39"/>
      <c r="P14" s="90"/>
      <c r="Q14" s="37"/>
      <c r="R14" s="31"/>
      <c r="S14" s="38"/>
      <c r="T14" s="33">
        <f>Q14*(37-W6/30)</f>
        <v>0</v>
      </c>
      <c r="U14" s="61">
        <f>R14*(37-W6/30)</f>
        <v>0</v>
      </c>
      <c r="V14" s="39"/>
      <c r="W14" s="90"/>
      <c r="X14" s="37"/>
      <c r="Y14" s="31"/>
      <c r="Z14" s="32"/>
      <c r="AA14" s="22">
        <f>X14*(34-AD6/30)</f>
        <v>0</v>
      </c>
      <c r="AB14" s="34">
        <f>Y14*(34-AD6/30)</f>
        <v>0</v>
      </c>
      <c r="AC14" s="39"/>
      <c r="AD14" s="96"/>
      <c r="AE14" s="120">
        <f t="shared" si="0"/>
        <v>70</v>
      </c>
      <c r="AF14" s="40">
        <f t="shared" si="1"/>
        <v>0</v>
      </c>
      <c r="AG14" s="40">
        <f t="shared" si="2"/>
        <v>0</v>
      </c>
      <c r="AH14" s="129">
        <f t="shared" si="3"/>
        <v>0</v>
      </c>
      <c r="AI14" s="122">
        <f t="shared" si="4"/>
        <v>70</v>
      </c>
    </row>
    <row r="15" spans="1:35" ht="12.75">
      <c r="A15" s="178">
        <v>8</v>
      </c>
      <c r="B15" s="152" t="s">
        <v>69</v>
      </c>
      <c r="C15" s="41">
        <v>1</v>
      </c>
      <c r="D15" s="32"/>
      <c r="E15" s="38"/>
      <c r="F15" s="33">
        <f>C15*(37-I6/30)</f>
        <v>35</v>
      </c>
      <c r="G15" s="34">
        <f>D15*(37-I6/30)</f>
        <v>0</v>
      </c>
      <c r="H15" s="39"/>
      <c r="I15" s="96"/>
      <c r="J15" s="35"/>
      <c r="K15" s="52"/>
      <c r="L15" s="36"/>
      <c r="M15" s="33">
        <f>J15*(37-P6/30)</f>
        <v>0</v>
      </c>
      <c r="N15" s="34">
        <f>K15*(37-P6/30)</f>
        <v>0</v>
      </c>
      <c r="O15" s="39"/>
      <c r="P15" s="90"/>
      <c r="Q15" s="37"/>
      <c r="R15" s="31"/>
      <c r="S15" s="38"/>
      <c r="T15" s="33">
        <f>Q15*(37-W6/30)</f>
        <v>0</v>
      </c>
      <c r="U15" s="61">
        <f>R15*(37-W6/30)</f>
        <v>0</v>
      </c>
      <c r="V15" s="39"/>
      <c r="W15" s="90"/>
      <c r="X15" s="37"/>
      <c r="Y15" s="31"/>
      <c r="Z15" s="32"/>
      <c r="AA15" s="22">
        <f>X15*(34-AD6/30)</f>
        <v>0</v>
      </c>
      <c r="AB15" s="34">
        <f>Y15*(34-AD6/30)</f>
        <v>0</v>
      </c>
      <c r="AC15" s="39"/>
      <c r="AD15" s="96"/>
      <c r="AE15" s="120">
        <f t="shared" si="0"/>
        <v>35</v>
      </c>
      <c r="AF15" s="40">
        <f t="shared" si="1"/>
        <v>0</v>
      </c>
      <c r="AG15" s="40">
        <f t="shared" si="2"/>
        <v>0</v>
      </c>
      <c r="AH15" s="129">
        <f t="shared" si="3"/>
        <v>0</v>
      </c>
      <c r="AI15" s="122">
        <f t="shared" si="4"/>
        <v>35</v>
      </c>
    </row>
    <row r="16" spans="1:35" ht="12.75">
      <c r="A16" s="178">
        <v>9</v>
      </c>
      <c r="B16" s="152" t="s">
        <v>72</v>
      </c>
      <c r="C16" s="35">
        <v>2</v>
      </c>
      <c r="D16" s="32"/>
      <c r="E16" s="38"/>
      <c r="F16" s="33">
        <f>C16*(37-I6/30)</f>
        <v>70</v>
      </c>
      <c r="G16" s="34">
        <f>D16*(37-I6/30)</f>
        <v>0</v>
      </c>
      <c r="H16" s="39"/>
      <c r="I16" s="96"/>
      <c r="J16" s="35"/>
      <c r="K16" s="52"/>
      <c r="L16" s="36"/>
      <c r="M16" s="33">
        <f>J16*(37-P6/30)</f>
        <v>0</v>
      </c>
      <c r="N16" s="34">
        <f>K16*(37-P6/30)</f>
        <v>0</v>
      </c>
      <c r="O16" s="39"/>
      <c r="P16" s="90"/>
      <c r="Q16" s="37"/>
      <c r="R16" s="31"/>
      <c r="S16" s="38"/>
      <c r="T16" s="33">
        <f>Q16*(37-W6/30)</f>
        <v>0</v>
      </c>
      <c r="U16" s="61">
        <f>R16*(37-W6/30)</f>
        <v>0</v>
      </c>
      <c r="V16" s="39"/>
      <c r="W16" s="90"/>
      <c r="X16" s="37"/>
      <c r="Y16" s="31"/>
      <c r="Z16" s="32"/>
      <c r="AA16" s="22">
        <f>X16*(34-AD6/30)</f>
        <v>0</v>
      </c>
      <c r="AB16" s="34">
        <f>Y16*(34-AD6/30)</f>
        <v>0</v>
      </c>
      <c r="AC16" s="39"/>
      <c r="AD16" s="96"/>
      <c r="AE16" s="120">
        <f t="shared" si="0"/>
        <v>70</v>
      </c>
      <c r="AF16" s="40">
        <f t="shared" si="1"/>
        <v>0</v>
      </c>
      <c r="AG16" s="40">
        <f t="shared" si="2"/>
        <v>0</v>
      </c>
      <c r="AH16" s="129">
        <f t="shared" si="3"/>
        <v>0</v>
      </c>
      <c r="AI16" s="122">
        <f t="shared" si="4"/>
        <v>70</v>
      </c>
    </row>
    <row r="17" spans="1:35" ht="12.75">
      <c r="A17" s="178">
        <v>10</v>
      </c>
      <c r="B17" s="152" t="s">
        <v>70</v>
      </c>
      <c r="C17" s="35">
        <v>1</v>
      </c>
      <c r="D17" s="32"/>
      <c r="E17" s="38"/>
      <c r="F17" s="33">
        <f>C17*(37-I6/30)</f>
        <v>35</v>
      </c>
      <c r="G17" s="34">
        <f>D17*(37-I6/30)</f>
        <v>0</v>
      </c>
      <c r="H17" s="39"/>
      <c r="I17" s="96"/>
      <c r="J17" s="35"/>
      <c r="K17" s="52"/>
      <c r="L17" s="36"/>
      <c r="M17" s="33">
        <f>J17*(37-P6/30)</f>
        <v>0</v>
      </c>
      <c r="N17" s="34">
        <f>K17*(37-P6/30)</f>
        <v>0</v>
      </c>
      <c r="O17" s="39"/>
      <c r="P17" s="90"/>
      <c r="Q17" s="37"/>
      <c r="R17" s="31"/>
      <c r="S17" s="38"/>
      <c r="T17" s="33">
        <f>Q17*(37-W6/30)</f>
        <v>0</v>
      </c>
      <c r="U17" s="61">
        <f>R17*(37-W6/30)</f>
        <v>0</v>
      </c>
      <c r="V17" s="39"/>
      <c r="W17" s="90"/>
      <c r="X17" s="37"/>
      <c r="Y17" s="31"/>
      <c r="Z17" s="32"/>
      <c r="AA17" s="22">
        <f>X17*(34-AD6/30)</f>
        <v>0</v>
      </c>
      <c r="AB17" s="34">
        <f>Y17*(34-AD6/30)</f>
        <v>0</v>
      </c>
      <c r="AC17" s="39"/>
      <c r="AD17" s="96"/>
      <c r="AE17" s="120">
        <f t="shared" si="0"/>
        <v>35</v>
      </c>
      <c r="AF17" s="40">
        <f t="shared" si="1"/>
        <v>0</v>
      </c>
      <c r="AG17" s="40">
        <f t="shared" si="2"/>
        <v>0</v>
      </c>
      <c r="AH17" s="129">
        <f t="shared" si="3"/>
        <v>0</v>
      </c>
      <c r="AI17" s="122">
        <f t="shared" si="4"/>
        <v>35</v>
      </c>
    </row>
    <row r="18" spans="1:35" ht="12.75">
      <c r="A18" s="178">
        <v>11</v>
      </c>
      <c r="B18" s="152" t="s">
        <v>73</v>
      </c>
      <c r="C18" s="35">
        <v>2</v>
      </c>
      <c r="D18" s="32"/>
      <c r="E18" s="38"/>
      <c r="F18" s="33">
        <f>C18*(37-I6/30)</f>
        <v>70</v>
      </c>
      <c r="G18" s="34">
        <f>D18*(37-I6/30)</f>
        <v>0</v>
      </c>
      <c r="H18" s="39"/>
      <c r="I18" s="96"/>
      <c r="J18" s="41"/>
      <c r="K18" s="52"/>
      <c r="L18" s="36"/>
      <c r="M18" s="33">
        <f>J18*(37-P6/30)</f>
        <v>0</v>
      </c>
      <c r="N18" s="34">
        <f>K18*(37-P6/30)</f>
        <v>0</v>
      </c>
      <c r="O18" s="39"/>
      <c r="P18" s="90"/>
      <c r="Q18" s="37"/>
      <c r="R18" s="31"/>
      <c r="S18" s="38"/>
      <c r="T18" s="33">
        <f>Q18*(37-W6/30)</f>
        <v>0</v>
      </c>
      <c r="U18" s="61">
        <f>R18*(37-W6/30)</f>
        <v>0</v>
      </c>
      <c r="V18" s="39"/>
      <c r="W18" s="90"/>
      <c r="X18" s="37"/>
      <c r="Y18" s="31"/>
      <c r="Z18" s="32"/>
      <c r="AA18" s="22">
        <f>X18*(34-AD6/30)</f>
        <v>0</v>
      </c>
      <c r="AB18" s="34">
        <f>Y18*(34-AD6/30)</f>
        <v>0</v>
      </c>
      <c r="AC18" s="39"/>
      <c r="AD18" s="96"/>
      <c r="AE18" s="120">
        <f t="shared" si="0"/>
        <v>70</v>
      </c>
      <c r="AF18" s="40">
        <f t="shared" si="1"/>
        <v>0</v>
      </c>
      <c r="AG18" s="40">
        <f t="shared" si="2"/>
        <v>0</v>
      </c>
      <c r="AH18" s="129">
        <f t="shared" si="3"/>
        <v>0</v>
      </c>
      <c r="AI18" s="122">
        <f t="shared" si="4"/>
        <v>70</v>
      </c>
    </row>
    <row r="19" spans="1:35" ht="12.75">
      <c r="A19" s="178">
        <v>12</v>
      </c>
      <c r="B19" s="152" t="s">
        <v>74</v>
      </c>
      <c r="C19" s="35">
        <v>2</v>
      </c>
      <c r="D19" s="32"/>
      <c r="E19" s="38"/>
      <c r="F19" s="33">
        <f>C19*(37-I6/30)</f>
        <v>70</v>
      </c>
      <c r="G19" s="34">
        <f>D19*(37-I6/30)</f>
        <v>0</v>
      </c>
      <c r="H19" s="39"/>
      <c r="I19" s="96"/>
      <c r="J19" s="41"/>
      <c r="K19" s="52"/>
      <c r="L19" s="36"/>
      <c r="M19" s="33">
        <f>J19*(37-P6/30)</f>
        <v>0</v>
      </c>
      <c r="N19" s="34">
        <f>K19*(37-P6/30)</f>
        <v>0</v>
      </c>
      <c r="O19" s="39"/>
      <c r="P19" s="90"/>
      <c r="Q19" s="37"/>
      <c r="R19" s="31"/>
      <c r="S19" s="38"/>
      <c r="T19" s="33">
        <f>Q19*(37-W6/30)</f>
        <v>0</v>
      </c>
      <c r="U19" s="61">
        <f>R19*(37-W6/30)</f>
        <v>0</v>
      </c>
      <c r="V19" s="39"/>
      <c r="W19" s="90"/>
      <c r="X19" s="37"/>
      <c r="Y19" s="31"/>
      <c r="Z19" s="32"/>
      <c r="AA19" s="22">
        <f>X19*(34-AD6/30)</f>
        <v>0</v>
      </c>
      <c r="AB19" s="34">
        <f>Y19*(34-AD6/30)</f>
        <v>0</v>
      </c>
      <c r="AC19" s="39"/>
      <c r="AD19" s="96"/>
      <c r="AE19" s="120">
        <f t="shared" si="0"/>
        <v>70</v>
      </c>
      <c r="AF19" s="40">
        <f t="shared" si="1"/>
        <v>0</v>
      </c>
      <c r="AG19" s="40">
        <f t="shared" si="2"/>
        <v>0</v>
      </c>
      <c r="AH19" s="129">
        <f t="shared" si="3"/>
        <v>0</v>
      </c>
      <c r="AI19" s="122">
        <f t="shared" si="4"/>
        <v>70</v>
      </c>
    </row>
    <row r="20" spans="1:35" ht="12.75">
      <c r="A20" s="178">
        <v>13</v>
      </c>
      <c r="B20" s="152" t="s">
        <v>76</v>
      </c>
      <c r="C20" s="35"/>
      <c r="D20" s="32"/>
      <c r="E20" s="38"/>
      <c r="F20" s="33"/>
      <c r="G20" s="34"/>
      <c r="H20" s="39"/>
      <c r="I20" s="96"/>
      <c r="J20" s="41"/>
      <c r="K20" s="52"/>
      <c r="L20" s="36"/>
      <c r="M20" s="33"/>
      <c r="N20" s="34"/>
      <c r="O20" s="39"/>
      <c r="P20" s="90"/>
      <c r="Q20" s="37"/>
      <c r="R20" s="31"/>
      <c r="S20" s="38"/>
      <c r="T20" s="33"/>
      <c r="U20" s="61"/>
      <c r="V20" s="39"/>
      <c r="W20" s="90"/>
      <c r="X20" s="37">
        <v>1</v>
      </c>
      <c r="Y20" s="31"/>
      <c r="Z20" s="32"/>
      <c r="AA20" s="22">
        <f>X20*(34-AD6/30)</f>
        <v>30</v>
      </c>
      <c r="AB20" s="34"/>
      <c r="AC20" s="39"/>
      <c r="AD20" s="96"/>
      <c r="AE20" s="120">
        <f t="shared" si="0"/>
        <v>30</v>
      </c>
      <c r="AF20" s="40"/>
      <c r="AG20" s="40"/>
      <c r="AH20" s="129"/>
      <c r="AI20" s="122">
        <f t="shared" si="4"/>
        <v>30</v>
      </c>
    </row>
    <row r="21" spans="1:35" ht="13.5" thickBot="1">
      <c r="A21" s="178">
        <v>14</v>
      </c>
      <c r="B21" s="152" t="s">
        <v>75</v>
      </c>
      <c r="C21" s="35"/>
      <c r="D21" s="32"/>
      <c r="E21" s="38"/>
      <c r="F21" s="33">
        <f>C21*(37-I6/30)</f>
        <v>0</v>
      </c>
      <c r="G21" s="34">
        <f>D21*(37-I6/30)</f>
        <v>0</v>
      </c>
      <c r="H21" s="39"/>
      <c r="I21" s="96"/>
      <c r="J21" s="41"/>
      <c r="K21" s="52"/>
      <c r="L21" s="36"/>
      <c r="M21" s="33">
        <f>J21*(37-P6/30)</f>
        <v>0</v>
      </c>
      <c r="N21" s="34">
        <f>K21*(37-P6/30)</f>
        <v>0</v>
      </c>
      <c r="O21" s="39"/>
      <c r="P21" s="90"/>
      <c r="Q21" s="37"/>
      <c r="R21" s="31"/>
      <c r="S21" s="38"/>
      <c r="T21" s="33">
        <f>Q21*(37-W6/30)</f>
        <v>0</v>
      </c>
      <c r="U21" s="61">
        <f>R21*(37-W6/30)</f>
        <v>0</v>
      </c>
      <c r="V21" s="39"/>
      <c r="W21" s="90"/>
      <c r="X21" s="37">
        <v>1</v>
      </c>
      <c r="Y21" s="31"/>
      <c r="Z21" s="32"/>
      <c r="AA21" s="33">
        <f>X21*(34-AD6/30)</f>
        <v>30</v>
      </c>
      <c r="AB21" s="34">
        <f>Y21*(34-AD6/30)</f>
        <v>0</v>
      </c>
      <c r="AC21" s="39"/>
      <c r="AD21" s="96"/>
      <c r="AE21" s="263">
        <f t="shared" si="0"/>
        <v>30</v>
      </c>
      <c r="AF21" s="264">
        <f t="shared" si="1"/>
        <v>0</v>
      </c>
      <c r="AG21" s="264">
        <f t="shared" si="2"/>
        <v>0</v>
      </c>
      <c r="AH21" s="265">
        <f t="shared" si="3"/>
        <v>0</v>
      </c>
      <c r="AI21" s="122">
        <f t="shared" si="4"/>
        <v>30</v>
      </c>
    </row>
    <row r="22" spans="1:35" s="2" customFormat="1" ht="13.5" thickBot="1">
      <c r="A22" s="462" t="s">
        <v>13</v>
      </c>
      <c r="B22" s="463"/>
      <c r="C22" s="66">
        <f aca="true" t="shared" si="5" ref="C22:AF22">SUM(C23:C29)</f>
        <v>4</v>
      </c>
      <c r="D22" s="67">
        <f t="shared" si="5"/>
        <v>0</v>
      </c>
      <c r="E22" s="117">
        <f t="shared" si="5"/>
        <v>5</v>
      </c>
      <c r="F22" s="66">
        <f t="shared" si="5"/>
        <v>140</v>
      </c>
      <c r="G22" s="67">
        <f t="shared" si="5"/>
        <v>0</v>
      </c>
      <c r="H22" s="70">
        <f t="shared" si="5"/>
        <v>175</v>
      </c>
      <c r="I22" s="68">
        <f t="shared" si="5"/>
        <v>60</v>
      </c>
      <c r="J22" s="66">
        <f t="shared" si="5"/>
        <v>9</v>
      </c>
      <c r="K22" s="70">
        <f t="shared" si="5"/>
        <v>2</v>
      </c>
      <c r="L22" s="68">
        <f t="shared" si="5"/>
        <v>8</v>
      </c>
      <c r="M22" s="71">
        <f t="shared" si="5"/>
        <v>315</v>
      </c>
      <c r="N22" s="72">
        <f t="shared" si="5"/>
        <v>70</v>
      </c>
      <c r="O22" s="73">
        <f t="shared" si="5"/>
        <v>280</v>
      </c>
      <c r="P22" s="94">
        <f t="shared" si="5"/>
        <v>60</v>
      </c>
      <c r="Q22" s="69">
        <f t="shared" si="5"/>
        <v>5</v>
      </c>
      <c r="R22" s="67">
        <f t="shared" si="5"/>
        <v>2</v>
      </c>
      <c r="S22" s="68">
        <f t="shared" si="5"/>
        <v>12</v>
      </c>
      <c r="T22" s="71">
        <f t="shared" si="5"/>
        <v>175</v>
      </c>
      <c r="U22" s="84">
        <f t="shared" si="5"/>
        <v>70</v>
      </c>
      <c r="V22" s="73">
        <f t="shared" si="5"/>
        <v>420</v>
      </c>
      <c r="W22" s="94">
        <f t="shared" si="5"/>
        <v>60</v>
      </c>
      <c r="X22" s="69">
        <f t="shared" si="5"/>
        <v>2</v>
      </c>
      <c r="Y22" s="67">
        <f t="shared" si="5"/>
        <v>3</v>
      </c>
      <c r="Z22" s="68">
        <f t="shared" si="5"/>
        <v>12</v>
      </c>
      <c r="AA22" s="110">
        <f t="shared" si="5"/>
        <v>60</v>
      </c>
      <c r="AB22" s="111">
        <f t="shared" si="5"/>
        <v>90</v>
      </c>
      <c r="AC22" s="112">
        <f t="shared" si="5"/>
        <v>360</v>
      </c>
      <c r="AD22" s="113">
        <f t="shared" si="5"/>
        <v>120</v>
      </c>
      <c r="AE22" s="148">
        <f t="shared" si="5"/>
        <v>690</v>
      </c>
      <c r="AF22" s="144">
        <f t="shared" si="5"/>
        <v>230</v>
      </c>
      <c r="AG22" s="14">
        <f>SUM(H22,O22,V22,AC22)</f>
        <v>1235</v>
      </c>
      <c r="AH22" s="172">
        <f>SUM(AH23:AH29)</f>
        <v>300</v>
      </c>
      <c r="AI22" s="125">
        <f>SUM(AI23:AI29)</f>
        <v>2455</v>
      </c>
    </row>
    <row r="23" spans="1:35" ht="12.75">
      <c r="A23" s="176">
        <v>15</v>
      </c>
      <c r="B23" s="206" t="s">
        <v>77</v>
      </c>
      <c r="C23" s="266">
        <v>2</v>
      </c>
      <c r="D23" s="267"/>
      <c r="E23" s="268"/>
      <c r="F23" s="269">
        <f>C23*(37-I22/30)</f>
        <v>70</v>
      </c>
      <c r="G23" s="270">
        <f>D23*(37-I22/30)</f>
        <v>0</v>
      </c>
      <c r="H23" s="270">
        <f>E23*35</f>
        <v>0</v>
      </c>
      <c r="I23" s="271"/>
      <c r="J23" s="272">
        <v>2</v>
      </c>
      <c r="K23" s="267"/>
      <c r="L23" s="273"/>
      <c r="M23" s="274">
        <f>J23*(37-P22/30)</f>
        <v>70</v>
      </c>
      <c r="N23" s="275">
        <f>K23*(37-P22/30)</f>
        <v>0</v>
      </c>
      <c r="O23" s="270"/>
      <c r="P23" s="276"/>
      <c r="Q23" s="266">
        <v>2</v>
      </c>
      <c r="R23" s="267"/>
      <c r="S23" s="273"/>
      <c r="T23" s="274">
        <f>Q23*(37-W22/30)</f>
        <v>70</v>
      </c>
      <c r="U23" s="277">
        <f>R23*(37-W22/30)</f>
        <v>0</v>
      </c>
      <c r="V23" s="278"/>
      <c r="W23" s="279"/>
      <c r="X23" s="266">
        <v>2</v>
      </c>
      <c r="Y23" s="267"/>
      <c r="Z23" s="268"/>
      <c r="AA23" s="269">
        <f>X23*(34-AD22/30)</f>
        <v>60</v>
      </c>
      <c r="AB23" s="270">
        <f>Y23*(34-AD22/30)</f>
        <v>0</v>
      </c>
      <c r="AC23" s="270">
        <f>Z23*33</f>
        <v>0</v>
      </c>
      <c r="AD23" s="279"/>
      <c r="AE23" s="182">
        <f aca="true" t="shared" si="6" ref="AE23:AH28">SUM(F23,M23,T23,AA23)</f>
        <v>270</v>
      </c>
      <c r="AF23" s="211">
        <f t="shared" si="6"/>
        <v>0</v>
      </c>
      <c r="AG23" s="127">
        <f t="shared" si="6"/>
        <v>0</v>
      </c>
      <c r="AH23" s="183">
        <f t="shared" si="6"/>
        <v>0</v>
      </c>
      <c r="AI23" s="184">
        <f aca="true" t="shared" si="7" ref="AI23:AI29">SUM(AE23:AH23)</f>
        <v>270</v>
      </c>
    </row>
    <row r="24" spans="1:35" ht="12.75">
      <c r="A24" s="178">
        <v>16</v>
      </c>
      <c r="B24" s="185" t="s">
        <v>79</v>
      </c>
      <c r="C24" s="280">
        <v>2</v>
      </c>
      <c r="D24" s="281"/>
      <c r="E24" s="282"/>
      <c r="F24" s="283">
        <f>C24*(37-I22/30)</f>
        <v>70</v>
      </c>
      <c r="G24" s="284">
        <f>D24*(37-I22/30)</f>
        <v>0</v>
      </c>
      <c r="H24" s="284">
        <f>E24*35</f>
        <v>0</v>
      </c>
      <c r="I24" s="285"/>
      <c r="J24" s="286">
        <v>2</v>
      </c>
      <c r="K24" s="281"/>
      <c r="L24" s="287"/>
      <c r="M24" s="283">
        <f>J24*(37-P22/30)</f>
        <v>70</v>
      </c>
      <c r="N24" s="284">
        <f>K24*(37-P22/30)</f>
        <v>0</v>
      </c>
      <c r="O24" s="284"/>
      <c r="P24" s="291"/>
      <c r="Q24" s="280"/>
      <c r="R24" s="281"/>
      <c r="S24" s="287"/>
      <c r="T24" s="283">
        <f>Q24*(37-W22/30)</f>
        <v>0</v>
      </c>
      <c r="U24" s="290">
        <f>R24*(37-W22/30)</f>
        <v>0</v>
      </c>
      <c r="V24" s="288"/>
      <c r="W24" s="289"/>
      <c r="X24" s="280"/>
      <c r="Y24" s="281"/>
      <c r="Z24" s="282"/>
      <c r="AA24" s="283">
        <f>X24*(34-AD22/30)</f>
        <v>0</v>
      </c>
      <c r="AB24" s="284">
        <f>Y24*(34-AD17/30)</f>
        <v>0</v>
      </c>
      <c r="AC24" s="284">
        <f>Z24*33</f>
        <v>0</v>
      </c>
      <c r="AD24" s="289"/>
      <c r="AE24" s="101">
        <f t="shared" si="6"/>
        <v>140</v>
      </c>
      <c r="AF24" s="186">
        <f t="shared" si="6"/>
        <v>0</v>
      </c>
      <c r="AG24" s="40">
        <f t="shared" si="6"/>
        <v>0</v>
      </c>
      <c r="AH24" s="188">
        <f t="shared" si="6"/>
        <v>0</v>
      </c>
      <c r="AI24" s="189">
        <f t="shared" si="7"/>
        <v>140</v>
      </c>
    </row>
    <row r="25" spans="1:35" ht="12.75">
      <c r="A25" s="178">
        <v>17</v>
      </c>
      <c r="B25" s="199" t="s">
        <v>78</v>
      </c>
      <c r="C25" s="280"/>
      <c r="D25" s="281"/>
      <c r="E25" s="282"/>
      <c r="F25" s="283">
        <f>C25*(37-I22/30)</f>
        <v>0</v>
      </c>
      <c r="G25" s="284">
        <f>D25*(37-I22/30)</f>
        <v>0</v>
      </c>
      <c r="H25" s="284">
        <f>E25*35</f>
        <v>0</v>
      </c>
      <c r="I25" s="285"/>
      <c r="J25" s="286">
        <v>2</v>
      </c>
      <c r="K25" s="281"/>
      <c r="L25" s="287"/>
      <c r="M25" s="283">
        <f>J25*(37-P22/30)</f>
        <v>70</v>
      </c>
      <c r="N25" s="284">
        <f>K25*(37-P22/30)</f>
        <v>0</v>
      </c>
      <c r="O25" s="284"/>
      <c r="P25" s="291"/>
      <c r="Q25" s="280"/>
      <c r="R25" s="281"/>
      <c r="S25" s="287"/>
      <c r="T25" s="283">
        <f>Q25*(37-W22/30)</f>
        <v>0</v>
      </c>
      <c r="U25" s="290"/>
      <c r="V25" s="288"/>
      <c r="W25" s="289"/>
      <c r="X25" s="280"/>
      <c r="Y25" s="281"/>
      <c r="Z25" s="282"/>
      <c r="AA25" s="283">
        <f>X25*(34-AD22/30)</f>
        <v>0</v>
      </c>
      <c r="AB25" s="284">
        <f>Y25*(34-AD22/30)</f>
        <v>0</v>
      </c>
      <c r="AC25" s="284">
        <f>Z25*33</f>
        <v>0</v>
      </c>
      <c r="AD25" s="289"/>
      <c r="AE25" s="101">
        <f t="shared" si="6"/>
        <v>70</v>
      </c>
      <c r="AF25" s="187">
        <f t="shared" si="6"/>
        <v>0</v>
      </c>
      <c r="AG25" s="187">
        <f t="shared" si="6"/>
        <v>0</v>
      </c>
      <c r="AH25" s="188">
        <f t="shared" si="6"/>
        <v>0</v>
      </c>
      <c r="AI25" s="189">
        <f t="shared" si="7"/>
        <v>70</v>
      </c>
    </row>
    <row r="26" spans="1:35" ht="12.75">
      <c r="A26" s="178">
        <v>18</v>
      </c>
      <c r="B26" s="145" t="s">
        <v>80</v>
      </c>
      <c r="C26" s="280"/>
      <c r="D26" s="281"/>
      <c r="E26" s="282"/>
      <c r="F26" s="283">
        <f>C26*(37-I22/30)</f>
        <v>0</v>
      </c>
      <c r="G26" s="284">
        <f>D26*(37-I22/30)</f>
        <v>0</v>
      </c>
      <c r="H26" s="284"/>
      <c r="I26" s="285"/>
      <c r="J26" s="286">
        <v>2</v>
      </c>
      <c r="K26" s="281"/>
      <c r="L26" s="287"/>
      <c r="M26" s="274">
        <v>70</v>
      </c>
      <c r="N26" s="284"/>
      <c r="O26" s="284"/>
      <c r="P26" s="291"/>
      <c r="Q26" s="280">
        <v>2</v>
      </c>
      <c r="R26" s="281"/>
      <c r="S26" s="287"/>
      <c r="T26" s="283">
        <f>Q26*(37-W22/30)</f>
        <v>70</v>
      </c>
      <c r="U26" s="290"/>
      <c r="V26" s="288"/>
      <c r="W26" s="289"/>
      <c r="X26" s="280"/>
      <c r="Y26" s="281"/>
      <c r="Z26" s="282"/>
      <c r="AA26" s="283">
        <f>X26*(34-AD22/30)</f>
        <v>0</v>
      </c>
      <c r="AB26" s="284"/>
      <c r="AC26" s="284"/>
      <c r="AD26" s="289"/>
      <c r="AE26" s="186">
        <f t="shared" si="6"/>
        <v>140</v>
      </c>
      <c r="AF26" s="188"/>
      <c r="AG26" s="40"/>
      <c r="AH26" s="188"/>
      <c r="AI26" s="189">
        <f t="shared" si="7"/>
        <v>140</v>
      </c>
    </row>
    <row r="27" spans="1:35" ht="12.75">
      <c r="A27" s="178">
        <v>19</v>
      </c>
      <c r="B27" s="185" t="s">
        <v>90</v>
      </c>
      <c r="C27" s="280"/>
      <c r="D27" s="281"/>
      <c r="E27" s="282"/>
      <c r="F27" s="283">
        <f>C27*(37-I22/30)</f>
        <v>0</v>
      </c>
      <c r="G27" s="284">
        <f>D27*(37-I22/30)</f>
        <v>0</v>
      </c>
      <c r="H27" s="284">
        <f>E27*35</f>
        <v>0</v>
      </c>
      <c r="I27" s="285"/>
      <c r="J27" s="286">
        <v>1</v>
      </c>
      <c r="K27" s="281">
        <v>2</v>
      </c>
      <c r="L27" s="287"/>
      <c r="M27" s="283">
        <f>J27*(37-P22/30)</f>
        <v>35</v>
      </c>
      <c r="N27" s="284">
        <f>K27*(37-P22/30)</f>
        <v>70</v>
      </c>
      <c r="O27" s="284"/>
      <c r="P27" s="291"/>
      <c r="Q27" s="280">
        <v>1</v>
      </c>
      <c r="R27" s="281">
        <v>2</v>
      </c>
      <c r="S27" s="287"/>
      <c r="T27" s="283">
        <f>Q27*(37-W22/30)</f>
        <v>35</v>
      </c>
      <c r="U27" s="290">
        <f>R27*(37-W22/30)</f>
        <v>70</v>
      </c>
      <c r="V27" s="288"/>
      <c r="W27" s="289"/>
      <c r="X27" s="280"/>
      <c r="Y27" s="281">
        <v>1</v>
      </c>
      <c r="Z27" s="282"/>
      <c r="AA27" s="283">
        <f>X27*(34-AD22/30)</f>
        <v>0</v>
      </c>
      <c r="AB27" s="284">
        <f>Y27*(34-AD22/30)</f>
        <v>30</v>
      </c>
      <c r="AC27" s="284">
        <f>Z27*33</f>
        <v>0</v>
      </c>
      <c r="AD27" s="289"/>
      <c r="AE27" s="101">
        <f t="shared" si="6"/>
        <v>70</v>
      </c>
      <c r="AF27" s="186">
        <f t="shared" si="6"/>
        <v>170</v>
      </c>
      <c r="AG27" s="40">
        <f t="shared" si="6"/>
        <v>0</v>
      </c>
      <c r="AH27" s="188">
        <f t="shared" si="6"/>
        <v>0</v>
      </c>
      <c r="AI27" s="189">
        <f t="shared" si="7"/>
        <v>240</v>
      </c>
    </row>
    <row r="28" spans="1:35" ht="12.75">
      <c r="A28" s="178">
        <v>20</v>
      </c>
      <c r="B28" s="363" t="s">
        <v>84</v>
      </c>
      <c r="C28" s="280"/>
      <c r="D28" s="281"/>
      <c r="E28" s="282"/>
      <c r="F28" s="283">
        <f>C28*(37-I22/30)</f>
        <v>0</v>
      </c>
      <c r="G28" s="284">
        <f>D28*(37-I22/30)</f>
        <v>0</v>
      </c>
      <c r="H28" s="284">
        <f>E28*(37-P22/30)</f>
        <v>0</v>
      </c>
      <c r="I28" s="285"/>
      <c r="J28" s="286"/>
      <c r="K28" s="281"/>
      <c r="L28" s="287"/>
      <c r="M28" s="283">
        <f>J28*(37-P22/30)</f>
        <v>0</v>
      </c>
      <c r="N28" s="284">
        <f>K28*(37-P22/30)</f>
        <v>0</v>
      </c>
      <c r="O28" s="284">
        <f>L28*(37-P22/30)</f>
        <v>0</v>
      </c>
      <c r="P28" s="291"/>
      <c r="Q28" s="280"/>
      <c r="R28" s="281"/>
      <c r="S28" s="287"/>
      <c r="T28" s="283">
        <f>Q28*(37-W22/30)</f>
        <v>0</v>
      </c>
      <c r="U28" s="290">
        <f>R28*(37-W22/30)</f>
        <v>0</v>
      </c>
      <c r="V28" s="290">
        <f>S28*(37-W22/30)</f>
        <v>0</v>
      </c>
      <c r="W28" s="289"/>
      <c r="X28" s="280"/>
      <c r="Y28" s="281">
        <v>2</v>
      </c>
      <c r="Z28" s="282"/>
      <c r="AA28" s="283">
        <f>X28*(34-AD23/30)</f>
        <v>0</v>
      </c>
      <c r="AB28" s="284">
        <f>Y28*(34-AD22/30)</f>
        <v>60</v>
      </c>
      <c r="AC28" s="284">
        <f>Z28*(34-AD22/30)</f>
        <v>0</v>
      </c>
      <c r="AD28" s="289"/>
      <c r="AE28" s="186">
        <f t="shared" si="6"/>
        <v>0</v>
      </c>
      <c r="AF28" s="188">
        <f t="shared" si="6"/>
        <v>60</v>
      </c>
      <c r="AG28" s="366"/>
      <c r="AH28" s="188">
        <f t="shared" si="6"/>
        <v>0</v>
      </c>
      <c r="AI28" s="189">
        <f t="shared" si="7"/>
        <v>60</v>
      </c>
    </row>
    <row r="29" spans="1:35" ht="13.5" thickBot="1">
      <c r="A29" s="179">
        <v>21</v>
      </c>
      <c r="B29" s="367" t="s">
        <v>83</v>
      </c>
      <c r="C29" s="292"/>
      <c r="D29" s="293"/>
      <c r="E29" s="293">
        <v>5</v>
      </c>
      <c r="F29" s="294">
        <f>C29*(37-I22/30)</f>
        <v>0</v>
      </c>
      <c r="G29" s="295">
        <f>D29*(37-I22/30)</f>
        <v>0</v>
      </c>
      <c r="H29" s="295">
        <f>E29*35</f>
        <v>175</v>
      </c>
      <c r="I29" s="296">
        <v>60</v>
      </c>
      <c r="J29" s="297"/>
      <c r="K29" s="293"/>
      <c r="L29" s="298">
        <v>8</v>
      </c>
      <c r="M29" s="299">
        <f>J29*(37-P22/30)</f>
        <v>0</v>
      </c>
      <c r="N29" s="300">
        <f>K29*(37-P22/30)</f>
        <v>0</v>
      </c>
      <c r="O29" s="284">
        <f>L29*(37-P22/30)</f>
        <v>280</v>
      </c>
      <c r="P29" s="301">
        <v>60</v>
      </c>
      <c r="Q29" s="297"/>
      <c r="R29" s="302"/>
      <c r="S29" s="298">
        <v>12</v>
      </c>
      <c r="T29" s="294">
        <f>Q29*(37-W22/30)</f>
        <v>0</v>
      </c>
      <c r="U29" s="303">
        <f>R29*(37-W22/30)</f>
        <v>0</v>
      </c>
      <c r="V29" s="290">
        <f>S29*(37-W22/30)</f>
        <v>420</v>
      </c>
      <c r="W29" s="301">
        <v>60</v>
      </c>
      <c r="X29" s="297"/>
      <c r="Y29" s="302"/>
      <c r="Z29" s="293">
        <v>12</v>
      </c>
      <c r="AA29" s="294">
        <f>X29*(34-AD22/30)</f>
        <v>0</v>
      </c>
      <c r="AB29" s="290">
        <f>Y29*(34-AD22/30)</f>
        <v>0</v>
      </c>
      <c r="AC29" s="284">
        <f>Z29*(34-AD22/30)</f>
        <v>360</v>
      </c>
      <c r="AD29" s="296">
        <v>120</v>
      </c>
      <c r="AE29" s="191">
        <f>SUM(F29,M29,T29,AA29)</f>
        <v>0</v>
      </c>
      <c r="AF29" s="188">
        <f>SUM(G29,N29,U29,AB29)</f>
        <v>0</v>
      </c>
      <c r="AG29" s="365">
        <f>SUM(H29,O29,V29,AC29)</f>
        <v>1235</v>
      </c>
      <c r="AH29" s="192">
        <f>SUM(I29,P29,W29,AD29)</f>
        <v>300</v>
      </c>
      <c r="AI29" s="193">
        <f t="shared" si="7"/>
        <v>1535</v>
      </c>
    </row>
    <row r="30" spans="1:35" s="2" customFormat="1" ht="13.5" customHeight="1" thickBot="1">
      <c r="A30" s="467" t="s">
        <v>12</v>
      </c>
      <c r="B30" s="468"/>
      <c r="C30" s="13">
        <f aca="true" t="shared" si="8" ref="C30:AI30">SUM(C31:C32)</f>
        <v>1</v>
      </c>
      <c r="D30" s="18">
        <f t="shared" si="8"/>
        <v>0</v>
      </c>
      <c r="E30" s="54">
        <f t="shared" si="8"/>
        <v>0</v>
      </c>
      <c r="F30" s="13">
        <f t="shared" si="8"/>
        <v>35</v>
      </c>
      <c r="G30" s="16">
        <f t="shared" si="8"/>
        <v>0</v>
      </c>
      <c r="H30" s="18">
        <f t="shared" si="8"/>
        <v>0</v>
      </c>
      <c r="I30" s="54">
        <f t="shared" si="8"/>
        <v>0</v>
      </c>
      <c r="J30" s="13">
        <f t="shared" si="8"/>
        <v>3</v>
      </c>
      <c r="K30" s="18">
        <f t="shared" si="8"/>
        <v>0</v>
      </c>
      <c r="L30" s="54">
        <f t="shared" si="8"/>
        <v>0</v>
      </c>
      <c r="M30" s="13">
        <f t="shared" si="8"/>
        <v>105</v>
      </c>
      <c r="N30" s="16">
        <f t="shared" si="8"/>
        <v>0</v>
      </c>
      <c r="O30" s="18">
        <f t="shared" si="8"/>
        <v>0</v>
      </c>
      <c r="P30" s="54">
        <f t="shared" si="8"/>
        <v>0</v>
      </c>
      <c r="Q30" s="16">
        <f t="shared" si="8"/>
        <v>3</v>
      </c>
      <c r="R30" s="16">
        <f t="shared" si="8"/>
        <v>0</v>
      </c>
      <c r="S30" s="54">
        <f t="shared" si="8"/>
        <v>0</v>
      </c>
      <c r="T30" s="13">
        <f t="shared" si="8"/>
        <v>105</v>
      </c>
      <c r="U30" s="16">
        <f t="shared" si="8"/>
        <v>0</v>
      </c>
      <c r="V30" s="18">
        <f t="shared" si="8"/>
        <v>0</v>
      </c>
      <c r="W30" s="54">
        <f t="shared" si="8"/>
        <v>0</v>
      </c>
      <c r="X30" s="16">
        <f t="shared" si="8"/>
        <v>3</v>
      </c>
      <c r="Y30" s="16">
        <f t="shared" si="8"/>
        <v>0</v>
      </c>
      <c r="Z30" s="54">
        <f t="shared" si="8"/>
        <v>0</v>
      </c>
      <c r="AA30" s="85">
        <f t="shared" si="8"/>
        <v>90</v>
      </c>
      <c r="AB30" s="15">
        <f t="shared" si="8"/>
        <v>0</v>
      </c>
      <c r="AC30" s="14">
        <f t="shared" si="8"/>
        <v>0</v>
      </c>
      <c r="AD30" s="15">
        <f t="shared" si="8"/>
        <v>0</v>
      </c>
      <c r="AE30" s="132">
        <f t="shared" si="8"/>
        <v>335</v>
      </c>
      <c r="AF30" s="123">
        <f t="shared" si="8"/>
        <v>0</v>
      </c>
      <c r="AG30" s="123">
        <f t="shared" si="8"/>
        <v>0</v>
      </c>
      <c r="AH30" s="133">
        <f t="shared" si="8"/>
        <v>0</v>
      </c>
      <c r="AI30" s="17">
        <f t="shared" si="8"/>
        <v>335</v>
      </c>
    </row>
    <row r="31" spans="1:35" ht="12.75">
      <c r="A31" s="176">
        <v>1</v>
      </c>
      <c r="B31" s="146" t="s">
        <v>95</v>
      </c>
      <c r="C31" s="88">
        <v>1</v>
      </c>
      <c r="D31" s="56"/>
      <c r="E31" s="59"/>
      <c r="F31" s="22">
        <f>C31*35</f>
        <v>35</v>
      </c>
      <c r="G31" s="57">
        <f>D31*37</f>
        <v>0</v>
      </c>
      <c r="H31" s="30"/>
      <c r="I31" s="56"/>
      <c r="J31" s="88">
        <v>1</v>
      </c>
      <c r="K31" s="106"/>
      <c r="L31" s="59"/>
      <c r="M31" s="57">
        <f>J31*35</f>
        <v>35</v>
      </c>
      <c r="N31" s="57"/>
      <c r="O31" s="30"/>
      <c r="P31" s="105"/>
      <c r="Q31" s="58">
        <v>1</v>
      </c>
      <c r="R31" s="55"/>
      <c r="S31" s="59"/>
      <c r="T31" s="27">
        <f>Q31*35</f>
        <v>35</v>
      </c>
      <c r="U31" s="77"/>
      <c r="V31" s="92"/>
      <c r="W31" s="59"/>
      <c r="X31" s="58">
        <v>1</v>
      </c>
      <c r="Y31" s="24"/>
      <c r="Z31" s="60"/>
      <c r="AA31" s="27">
        <f>X31*(34-AD22/30)</f>
        <v>30</v>
      </c>
      <c r="AB31" s="92"/>
      <c r="AC31" s="23"/>
      <c r="AD31" s="99"/>
      <c r="AE31" s="134">
        <f aca="true" t="shared" si="9" ref="AE31:AH32">SUM(F31,M31,T31,AA31)</f>
        <v>135</v>
      </c>
      <c r="AF31" s="135">
        <f t="shared" si="9"/>
        <v>0</v>
      </c>
      <c r="AG31" s="135">
        <f t="shared" si="9"/>
        <v>0</v>
      </c>
      <c r="AH31" s="130">
        <f t="shared" si="9"/>
        <v>0</v>
      </c>
      <c r="AI31" s="121">
        <f>SUM(AE31:AH31)</f>
        <v>135</v>
      </c>
    </row>
    <row r="32" spans="1:35" ht="13.5" thickBot="1">
      <c r="A32" s="179">
        <v>2</v>
      </c>
      <c r="B32" s="147" t="s">
        <v>96</v>
      </c>
      <c r="C32" s="89"/>
      <c r="D32" s="98"/>
      <c r="E32" s="95"/>
      <c r="F32" s="53">
        <f>C32*35</f>
        <v>0</v>
      </c>
      <c r="G32" s="62"/>
      <c r="H32" s="51"/>
      <c r="I32" s="98"/>
      <c r="J32" s="89">
        <v>2</v>
      </c>
      <c r="K32" s="107"/>
      <c r="L32" s="95"/>
      <c r="M32" s="62">
        <f>J32*35</f>
        <v>70</v>
      </c>
      <c r="N32" s="62"/>
      <c r="O32" s="51"/>
      <c r="P32" s="91"/>
      <c r="Q32" s="63">
        <v>2</v>
      </c>
      <c r="R32" s="76"/>
      <c r="S32" s="49"/>
      <c r="T32" s="78">
        <f>Q32*35</f>
        <v>70</v>
      </c>
      <c r="U32" s="79"/>
      <c r="V32" s="93"/>
      <c r="W32" s="95"/>
      <c r="X32" s="63">
        <v>2</v>
      </c>
      <c r="Y32" s="46"/>
      <c r="Z32" s="64"/>
      <c r="AA32" s="65">
        <f>X32*(34-AD22/30)</f>
        <v>60</v>
      </c>
      <c r="AB32" s="93"/>
      <c r="AC32" s="45"/>
      <c r="AD32" s="100"/>
      <c r="AE32" s="136">
        <f t="shared" si="9"/>
        <v>200</v>
      </c>
      <c r="AF32" s="137">
        <f t="shared" si="9"/>
        <v>0</v>
      </c>
      <c r="AG32" s="137">
        <f t="shared" si="9"/>
        <v>0</v>
      </c>
      <c r="AH32" s="138">
        <f t="shared" si="9"/>
        <v>0</v>
      </c>
      <c r="AI32" s="124">
        <f>SUM(AE32:AH32)</f>
        <v>200</v>
      </c>
    </row>
    <row r="33" spans="1:35" ht="13.5" thickBot="1">
      <c r="A33" s="469" t="s">
        <v>15</v>
      </c>
      <c r="B33" s="468"/>
      <c r="C33" s="13">
        <f aca="true" t="shared" si="10" ref="C33:H33">SUM(C6,C22,C30)</f>
        <v>25</v>
      </c>
      <c r="D33" s="15">
        <f t="shared" si="10"/>
        <v>2</v>
      </c>
      <c r="E33" s="54">
        <f t="shared" si="10"/>
        <v>5</v>
      </c>
      <c r="F33" s="13">
        <f t="shared" si="10"/>
        <v>875</v>
      </c>
      <c r="G33" s="14">
        <f t="shared" si="10"/>
        <v>70</v>
      </c>
      <c r="H33" s="15">
        <f t="shared" si="10"/>
        <v>175</v>
      </c>
      <c r="I33" s="54">
        <f>SUM(I22,I30)</f>
        <v>60</v>
      </c>
      <c r="J33" s="13">
        <f aca="true" t="shared" si="11" ref="J33:O33">SUM(J6,J22,J30)</f>
        <v>22</v>
      </c>
      <c r="K33" s="15">
        <f t="shared" si="11"/>
        <v>2</v>
      </c>
      <c r="L33" s="54">
        <f t="shared" si="11"/>
        <v>8</v>
      </c>
      <c r="M33" s="13">
        <f t="shared" si="11"/>
        <v>770</v>
      </c>
      <c r="N33" s="14">
        <f t="shared" si="11"/>
        <v>70</v>
      </c>
      <c r="O33" s="15">
        <f t="shared" si="11"/>
        <v>280</v>
      </c>
      <c r="P33" s="54">
        <f>SUM(P22,P30)</f>
        <v>60</v>
      </c>
      <c r="Q33" s="16">
        <f aca="true" t="shared" si="12" ref="Q33:V33">SUM(Q6,Q22,Q30)</f>
        <v>18</v>
      </c>
      <c r="R33" s="14">
        <f t="shared" si="12"/>
        <v>2</v>
      </c>
      <c r="S33" s="54">
        <f t="shared" si="12"/>
        <v>12</v>
      </c>
      <c r="T33" s="13">
        <f t="shared" si="12"/>
        <v>630</v>
      </c>
      <c r="U33" s="14">
        <f t="shared" si="12"/>
        <v>70</v>
      </c>
      <c r="V33" s="15">
        <f t="shared" si="12"/>
        <v>420</v>
      </c>
      <c r="W33" s="54">
        <f>SUM(W22,W30)</f>
        <v>60</v>
      </c>
      <c r="X33" s="13">
        <f aca="true" t="shared" si="13" ref="X33:AC33">SUM(X6,X22,X30)</f>
        <v>17</v>
      </c>
      <c r="Y33" s="14">
        <f t="shared" si="13"/>
        <v>3</v>
      </c>
      <c r="Z33" s="54">
        <f t="shared" si="13"/>
        <v>12</v>
      </c>
      <c r="AA33" s="13">
        <f t="shared" si="13"/>
        <v>480</v>
      </c>
      <c r="AB33" s="15">
        <f t="shared" si="13"/>
        <v>90</v>
      </c>
      <c r="AC33" s="14">
        <f t="shared" si="13"/>
        <v>360</v>
      </c>
      <c r="AD33" s="15">
        <f>SUM(AD22,AD30)</f>
        <v>120</v>
      </c>
      <c r="AE33" s="116">
        <f>SUM(AE6,AE22,AE30)</f>
        <v>2755</v>
      </c>
      <c r="AF33" s="115">
        <f>SUM(AF6,AF22,AF30)</f>
        <v>300</v>
      </c>
      <c r="AG33" s="115">
        <f>SUM(AG6,AG22,AG30)</f>
        <v>1235</v>
      </c>
      <c r="AH33" s="114">
        <f>SUM(AH6,AH22,AH30)</f>
        <v>300</v>
      </c>
      <c r="AI33" s="19">
        <f>SUM(AI6,AI22,AI30)</f>
        <v>4620</v>
      </c>
    </row>
    <row r="34" spans="1:35" ht="16.5" thickBot="1">
      <c r="A34" s="470" t="s">
        <v>17</v>
      </c>
      <c r="B34" s="471"/>
      <c r="C34" s="464">
        <f>SUM(C33,D33,E33)</f>
        <v>32</v>
      </c>
      <c r="D34" s="465"/>
      <c r="E34" s="466"/>
      <c r="F34" s="464">
        <f>SUM(F33:I33)</f>
        <v>1180</v>
      </c>
      <c r="G34" s="465"/>
      <c r="H34" s="465"/>
      <c r="I34" s="466"/>
      <c r="J34" s="464">
        <f>SUM(J33,K33,L33)</f>
        <v>32</v>
      </c>
      <c r="K34" s="465"/>
      <c r="L34" s="466"/>
      <c r="M34" s="464">
        <f>SUM(M33:P33)</f>
        <v>1180</v>
      </c>
      <c r="N34" s="465"/>
      <c r="O34" s="465"/>
      <c r="P34" s="466"/>
      <c r="Q34" s="464">
        <f>SUM(Q33,R33,S33)</f>
        <v>32</v>
      </c>
      <c r="R34" s="465"/>
      <c r="S34" s="466"/>
      <c r="T34" s="464">
        <f>SUM(T33:W33)</f>
        <v>1180</v>
      </c>
      <c r="U34" s="465"/>
      <c r="V34" s="465"/>
      <c r="W34" s="466"/>
      <c r="X34" s="464">
        <f>SUM(X33,Y33,Z33)</f>
        <v>32</v>
      </c>
      <c r="Y34" s="465"/>
      <c r="Z34" s="466"/>
      <c r="AA34" s="464">
        <f>SUM(AA33:AD33)</f>
        <v>1050</v>
      </c>
      <c r="AB34" s="465"/>
      <c r="AC34" s="465"/>
      <c r="AD34" s="466"/>
      <c r="AE34" s="493">
        <f>SUM(AE33:AH33)</f>
        <v>4590</v>
      </c>
      <c r="AF34" s="494"/>
      <c r="AG34" s="494"/>
      <c r="AH34" s="494"/>
      <c r="AI34" s="495"/>
    </row>
    <row r="35" spans="1:35" ht="12.75">
      <c r="A35" s="3" t="s">
        <v>146</v>
      </c>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7"/>
      <c r="AE35" s="3"/>
      <c r="AF35" s="3"/>
      <c r="AG35" s="3"/>
      <c r="AH35" s="3"/>
      <c r="AI35" s="3"/>
    </row>
    <row r="37" spans="1:6" ht="12.75">
      <c r="A37" s="163" t="s">
        <v>18</v>
      </c>
      <c r="B37" s="163" t="s">
        <v>19</v>
      </c>
      <c r="C37" s="163"/>
      <c r="D37" s="163"/>
      <c r="E37" s="163"/>
      <c r="F37" s="163"/>
    </row>
    <row r="38" ht="13.5" thickBot="1"/>
    <row r="39" spans="1:9" ht="15.75">
      <c r="A39" s="455" t="s">
        <v>28</v>
      </c>
      <c r="B39" s="457" t="s">
        <v>25</v>
      </c>
      <c r="C39" s="459" t="s">
        <v>20</v>
      </c>
      <c r="D39" s="460"/>
      <c r="E39" s="460"/>
      <c r="F39" s="461"/>
      <c r="G39" s="153"/>
      <c r="H39" s="153"/>
      <c r="I39" s="153"/>
    </row>
    <row r="40" spans="1:6" ht="13.5" thickBot="1">
      <c r="A40" s="456"/>
      <c r="B40" s="458"/>
      <c r="C40" s="136" t="s">
        <v>21</v>
      </c>
      <c r="D40" s="137" t="s">
        <v>22</v>
      </c>
      <c r="E40" s="137" t="s">
        <v>23</v>
      </c>
      <c r="F40" s="138" t="s">
        <v>24</v>
      </c>
    </row>
    <row r="41" spans="1:6" ht="13.5" thickBot="1">
      <c r="A41" s="452" t="s">
        <v>26</v>
      </c>
      <c r="B41" s="453"/>
      <c r="C41" s="453"/>
      <c r="D41" s="453"/>
      <c r="E41" s="453"/>
      <c r="F41" s="454"/>
    </row>
    <row r="42" spans="1:7" ht="12.75">
      <c r="A42" s="105">
        <v>1</v>
      </c>
      <c r="B42" s="195" t="s">
        <v>91</v>
      </c>
      <c r="C42" s="74"/>
      <c r="D42" s="180">
        <v>2</v>
      </c>
      <c r="E42" s="180"/>
      <c r="F42" s="200"/>
      <c r="G42" s="201"/>
    </row>
    <row r="43" spans="1:7" ht="12.75">
      <c r="A43" s="90">
        <v>2</v>
      </c>
      <c r="B43" s="196" t="s">
        <v>86</v>
      </c>
      <c r="C43" s="35"/>
      <c r="D43" s="180"/>
      <c r="E43" s="180">
        <v>2</v>
      </c>
      <c r="F43" s="181"/>
      <c r="G43" s="201"/>
    </row>
    <row r="44" spans="1:7" ht="12.75">
      <c r="A44" s="90">
        <v>3</v>
      </c>
      <c r="B44" s="196" t="s">
        <v>97</v>
      </c>
      <c r="C44" s="35"/>
      <c r="D44" s="180"/>
      <c r="E44" s="180"/>
      <c r="F44" s="181">
        <v>2</v>
      </c>
      <c r="G44" s="201"/>
    </row>
    <row r="45" spans="1:7" ht="12.75">
      <c r="A45" s="90">
        <v>4</v>
      </c>
      <c r="B45" s="196" t="s">
        <v>93</v>
      </c>
      <c r="C45" s="35"/>
      <c r="D45" s="180">
        <v>2</v>
      </c>
      <c r="E45" s="180"/>
      <c r="F45" s="181"/>
      <c r="G45" s="201"/>
    </row>
    <row r="46" spans="1:7" ht="13.5" thickBot="1">
      <c r="A46" s="90">
        <v>5</v>
      </c>
      <c r="B46" s="196" t="s">
        <v>94</v>
      </c>
      <c r="C46" s="35"/>
      <c r="D46" s="180"/>
      <c r="E46" s="202"/>
      <c r="F46" s="181">
        <v>2</v>
      </c>
      <c r="G46" s="201"/>
    </row>
    <row r="47" spans="1:6" ht="12.75" hidden="1">
      <c r="A47" s="96">
        <v>6</v>
      </c>
      <c r="B47" s="152"/>
      <c r="C47" s="35"/>
      <c r="D47" s="31"/>
      <c r="E47" s="31"/>
      <c r="F47" s="156"/>
    </row>
    <row r="48" spans="1:20" ht="12.75" hidden="1">
      <c r="A48" s="96">
        <v>7</v>
      </c>
      <c r="B48" s="152"/>
      <c r="C48" s="35"/>
      <c r="D48" s="31"/>
      <c r="E48" s="31"/>
      <c r="F48" s="156"/>
      <c r="T48" s="174"/>
    </row>
    <row r="49" spans="1:6" ht="12.75" hidden="1">
      <c r="A49" s="96">
        <v>8</v>
      </c>
      <c r="B49" s="152"/>
      <c r="C49" s="35"/>
      <c r="D49" s="31"/>
      <c r="E49" s="31"/>
      <c r="F49" s="156"/>
    </row>
    <row r="50" spans="1:6" ht="12.75" hidden="1">
      <c r="A50" s="96">
        <v>9</v>
      </c>
      <c r="B50" s="152"/>
      <c r="C50" s="139"/>
      <c r="D50" s="154"/>
      <c r="E50" s="154"/>
      <c r="F50" s="157"/>
    </row>
    <row r="51" spans="1:6" ht="13.5" hidden="1" thickBot="1">
      <c r="A51" s="98">
        <v>10</v>
      </c>
      <c r="B51" s="161"/>
      <c r="C51" s="47"/>
      <c r="D51" s="42"/>
      <c r="E51" s="42"/>
      <c r="F51" s="162"/>
    </row>
    <row r="52" spans="1:6" ht="13.5" thickBot="1">
      <c r="A52" s="452" t="s">
        <v>27</v>
      </c>
      <c r="B52" s="453"/>
      <c r="C52" s="453"/>
      <c r="D52" s="453"/>
      <c r="E52" s="453"/>
      <c r="F52" s="454"/>
    </row>
    <row r="53" spans="1:6" ht="12.75">
      <c r="A53" s="176">
        <v>1</v>
      </c>
      <c r="B53" s="254" t="s">
        <v>66</v>
      </c>
      <c r="C53" s="255"/>
      <c r="D53" s="256"/>
      <c r="E53" s="256">
        <v>2</v>
      </c>
      <c r="F53" s="155">
        <v>2</v>
      </c>
    </row>
    <row r="54" spans="1:6" ht="12.75">
      <c r="A54" s="178">
        <v>2</v>
      </c>
      <c r="B54" s="257" t="s">
        <v>135</v>
      </c>
      <c r="C54" s="258"/>
      <c r="D54" s="259"/>
      <c r="E54" s="259"/>
      <c r="F54" s="156">
        <v>2</v>
      </c>
    </row>
    <row r="55" spans="1:6" ht="12.75">
      <c r="A55" s="178">
        <v>3</v>
      </c>
      <c r="B55" s="257" t="s">
        <v>136</v>
      </c>
      <c r="C55" s="258"/>
      <c r="D55" s="259"/>
      <c r="E55" s="259"/>
      <c r="F55" s="156">
        <v>2</v>
      </c>
    </row>
    <row r="56" spans="1:6" ht="12.75">
      <c r="A56" s="178">
        <v>4</v>
      </c>
      <c r="B56" s="257" t="s">
        <v>68</v>
      </c>
      <c r="C56" s="258"/>
      <c r="D56" s="259">
        <v>2</v>
      </c>
      <c r="E56" s="259"/>
      <c r="F56" s="156"/>
    </row>
    <row r="57" spans="1:6" ht="12.75">
      <c r="A57" s="178">
        <v>5</v>
      </c>
      <c r="B57" s="257" t="s">
        <v>70</v>
      </c>
      <c r="C57" s="258"/>
      <c r="D57" s="259">
        <v>2</v>
      </c>
      <c r="E57" s="259"/>
      <c r="F57" s="156"/>
    </row>
    <row r="58" spans="1:6" ht="12.75">
      <c r="A58" s="178">
        <v>6</v>
      </c>
      <c r="B58" s="257" t="s">
        <v>133</v>
      </c>
      <c r="C58" s="258"/>
      <c r="D58" s="259">
        <v>1</v>
      </c>
      <c r="E58" s="259"/>
      <c r="F58" s="156"/>
    </row>
    <row r="59" spans="1:6" ht="12.75">
      <c r="A59" s="178">
        <v>7</v>
      </c>
      <c r="B59" s="257" t="s">
        <v>134</v>
      </c>
      <c r="C59" s="258"/>
      <c r="D59" s="259">
        <v>1</v>
      </c>
      <c r="E59" s="259"/>
      <c r="F59" s="156"/>
    </row>
    <row r="60" spans="1:6" ht="13.5" thickBot="1">
      <c r="A60" s="179">
        <v>8</v>
      </c>
      <c r="B60" s="260" t="s">
        <v>72</v>
      </c>
      <c r="C60" s="261"/>
      <c r="D60" s="262">
        <v>2</v>
      </c>
      <c r="E60" s="262"/>
      <c r="F60" s="158"/>
    </row>
    <row r="62" spans="2:17" ht="12.75">
      <c r="B62" s="422" t="s">
        <v>38</v>
      </c>
      <c r="C62" s="422"/>
      <c r="D62" s="422"/>
      <c r="E62" s="422"/>
      <c r="F62" s="422"/>
      <c r="G62" s="422"/>
      <c r="H62" s="422"/>
      <c r="I62" s="422"/>
      <c r="J62" s="422"/>
      <c r="K62" s="422"/>
      <c r="L62" s="422"/>
      <c r="M62" s="422"/>
      <c r="N62" s="422"/>
      <c r="O62" s="422"/>
      <c r="P62" s="422"/>
      <c r="Q62" s="422"/>
    </row>
    <row r="63" ht="13.5" thickBot="1"/>
    <row r="64" spans="2:17" ht="25.5" customHeight="1">
      <c r="B64" s="166"/>
      <c r="C64" s="440" t="s">
        <v>34</v>
      </c>
      <c r="D64" s="440"/>
      <c r="E64" s="440"/>
      <c r="F64" s="440" t="s">
        <v>35</v>
      </c>
      <c r="G64" s="440"/>
      <c r="H64" s="440"/>
      <c r="I64" s="440" t="s">
        <v>36</v>
      </c>
      <c r="J64" s="440"/>
      <c r="K64" s="440"/>
      <c r="L64" s="440" t="s">
        <v>37</v>
      </c>
      <c r="M64" s="440"/>
      <c r="N64" s="440"/>
      <c r="O64" s="440" t="s">
        <v>33</v>
      </c>
      <c r="P64" s="440"/>
      <c r="Q64" s="441"/>
    </row>
    <row r="65" spans="2:17" ht="18" customHeight="1">
      <c r="B65" s="337" t="s">
        <v>29</v>
      </c>
      <c r="C65" s="446">
        <v>70</v>
      </c>
      <c r="D65" s="446"/>
      <c r="E65" s="446"/>
      <c r="F65" s="446">
        <v>70</v>
      </c>
      <c r="G65" s="446"/>
      <c r="H65" s="446"/>
      <c r="I65" s="446">
        <v>70</v>
      </c>
      <c r="J65" s="446"/>
      <c r="K65" s="446"/>
      <c r="L65" s="446">
        <v>60</v>
      </c>
      <c r="M65" s="446"/>
      <c r="N65" s="446"/>
      <c r="O65" s="446">
        <v>270</v>
      </c>
      <c r="P65" s="446"/>
      <c r="Q65" s="450"/>
    </row>
    <row r="66" spans="2:17" ht="18" customHeight="1">
      <c r="B66" s="337" t="s">
        <v>30</v>
      </c>
      <c r="C66" s="448" t="s">
        <v>111</v>
      </c>
      <c r="D66" s="448"/>
      <c r="E66" s="448"/>
      <c r="F66" s="448" t="s">
        <v>111</v>
      </c>
      <c r="G66" s="448"/>
      <c r="H66" s="448"/>
      <c r="I66" s="448" t="s">
        <v>111</v>
      </c>
      <c r="J66" s="448"/>
      <c r="K66" s="448"/>
      <c r="L66" s="448" t="s">
        <v>111</v>
      </c>
      <c r="M66" s="448"/>
      <c r="N66" s="448"/>
      <c r="O66" s="448" t="s">
        <v>112</v>
      </c>
      <c r="P66" s="448"/>
      <c r="Q66" s="449"/>
    </row>
    <row r="67" spans="2:17" ht="18" customHeight="1">
      <c r="B67" s="337" t="s">
        <v>31</v>
      </c>
      <c r="C67" s="448" t="s">
        <v>111</v>
      </c>
      <c r="D67" s="448"/>
      <c r="E67" s="448"/>
      <c r="F67" s="448" t="s">
        <v>111</v>
      </c>
      <c r="G67" s="448"/>
      <c r="H67" s="448"/>
      <c r="I67" s="448" t="s">
        <v>111</v>
      </c>
      <c r="J67" s="448"/>
      <c r="K67" s="448"/>
      <c r="L67" s="448" t="s">
        <v>111</v>
      </c>
      <c r="M67" s="448"/>
      <c r="N67" s="448"/>
      <c r="O67" s="448" t="s">
        <v>112</v>
      </c>
      <c r="P67" s="448"/>
      <c r="Q67" s="449"/>
    </row>
    <row r="68" spans="2:17" ht="18" customHeight="1" thickBot="1">
      <c r="B68" s="338" t="s">
        <v>32</v>
      </c>
      <c r="C68" s="447" t="s">
        <v>111</v>
      </c>
      <c r="D68" s="447"/>
      <c r="E68" s="447"/>
      <c r="F68" s="447" t="s">
        <v>111</v>
      </c>
      <c r="G68" s="447"/>
      <c r="H68" s="447"/>
      <c r="I68" s="447" t="s">
        <v>111</v>
      </c>
      <c r="J68" s="447"/>
      <c r="K68" s="447"/>
      <c r="L68" s="447" t="s">
        <v>111</v>
      </c>
      <c r="M68" s="447"/>
      <c r="N68" s="447"/>
      <c r="O68" s="447" t="s">
        <v>112</v>
      </c>
      <c r="P68" s="447"/>
      <c r="Q68" s="451"/>
    </row>
    <row r="69" ht="12.75">
      <c r="B69" s="1" t="s">
        <v>39</v>
      </c>
    </row>
    <row r="71" spans="2:17" ht="12.75">
      <c r="B71" s="445" t="s">
        <v>40</v>
      </c>
      <c r="C71" s="445"/>
      <c r="D71" s="445"/>
      <c r="E71" s="445"/>
      <c r="F71" s="445"/>
      <c r="G71" s="445"/>
      <c r="H71" s="445"/>
      <c r="I71" s="445"/>
      <c r="J71" s="445"/>
      <c r="K71" s="445"/>
      <c r="L71" s="445"/>
      <c r="M71" s="445"/>
      <c r="N71" s="445"/>
      <c r="O71" s="339"/>
      <c r="P71" s="339"/>
      <c r="Q71" s="339"/>
    </row>
    <row r="72" ht="13.5" thickBot="1"/>
    <row r="73" spans="2:17" ht="12.75" customHeight="1">
      <c r="B73" s="166"/>
      <c r="C73" s="440" t="s">
        <v>34</v>
      </c>
      <c r="D73" s="440"/>
      <c r="E73" s="440"/>
      <c r="F73" s="440" t="s">
        <v>35</v>
      </c>
      <c r="G73" s="440"/>
      <c r="H73" s="440"/>
      <c r="I73" s="440" t="s">
        <v>36</v>
      </c>
      <c r="J73" s="440"/>
      <c r="K73" s="440"/>
      <c r="L73" s="440" t="s">
        <v>37</v>
      </c>
      <c r="M73" s="440"/>
      <c r="N73" s="441"/>
      <c r="O73" s="340"/>
      <c r="P73" s="340"/>
      <c r="Q73" s="340"/>
    </row>
    <row r="74" spans="2:17" ht="39.75" customHeight="1">
      <c r="B74" s="337" t="s">
        <v>41</v>
      </c>
      <c r="C74" s="443" t="s">
        <v>147</v>
      </c>
      <c r="D74" s="443"/>
      <c r="E74" s="443"/>
      <c r="F74" s="443" t="s">
        <v>120</v>
      </c>
      <c r="G74" s="443"/>
      <c r="H74" s="443"/>
      <c r="I74" s="443" t="s">
        <v>148</v>
      </c>
      <c r="J74" s="443"/>
      <c r="K74" s="443"/>
      <c r="L74" s="443" t="s">
        <v>149</v>
      </c>
      <c r="M74" s="443"/>
      <c r="N74" s="444"/>
      <c r="O74" s="341"/>
      <c r="P74" s="341"/>
      <c r="Q74" s="341"/>
    </row>
    <row r="75" spans="2:17" ht="26.25" customHeight="1">
      <c r="B75" s="342" t="s">
        <v>42</v>
      </c>
      <c r="C75" s="435" t="s">
        <v>113</v>
      </c>
      <c r="D75" s="436"/>
      <c r="E75" s="436"/>
      <c r="F75" s="436"/>
      <c r="G75" s="436"/>
      <c r="H75" s="436"/>
      <c r="I75" s="436"/>
      <c r="J75" s="436"/>
      <c r="K75" s="436"/>
      <c r="L75" s="436"/>
      <c r="M75" s="436"/>
      <c r="N75" s="437"/>
      <c r="O75" s="343"/>
      <c r="P75" s="343"/>
      <c r="Q75" s="343"/>
    </row>
    <row r="76" spans="2:17" ht="18" customHeight="1">
      <c r="B76" s="337" t="s">
        <v>139</v>
      </c>
      <c r="C76" s="435" t="s">
        <v>113</v>
      </c>
      <c r="D76" s="436"/>
      <c r="E76" s="436"/>
      <c r="F76" s="436"/>
      <c r="G76" s="436"/>
      <c r="H76" s="436"/>
      <c r="I76" s="436"/>
      <c r="J76" s="436"/>
      <c r="K76" s="436"/>
      <c r="L76" s="436"/>
      <c r="M76" s="436"/>
      <c r="N76" s="437"/>
      <c r="O76" s="343"/>
      <c r="P76" s="343"/>
      <c r="Q76" s="343"/>
    </row>
    <row r="77" spans="2:17" ht="20.25" customHeight="1">
      <c r="B77" s="344" t="s">
        <v>43</v>
      </c>
      <c r="C77" s="435" t="s">
        <v>114</v>
      </c>
      <c r="D77" s="436"/>
      <c r="E77" s="436"/>
      <c r="F77" s="436"/>
      <c r="G77" s="436"/>
      <c r="H77" s="436"/>
      <c r="I77" s="436"/>
      <c r="J77" s="436"/>
      <c r="K77" s="436"/>
      <c r="L77" s="436"/>
      <c r="M77" s="436"/>
      <c r="N77" s="437"/>
      <c r="O77" s="343"/>
      <c r="P77" s="343"/>
      <c r="Q77" s="343"/>
    </row>
    <row r="78" spans="2:17" ht="23.25" customHeight="1">
      <c r="B78" s="345" t="s">
        <v>44</v>
      </c>
      <c r="C78" s="435" t="s">
        <v>115</v>
      </c>
      <c r="D78" s="436"/>
      <c r="E78" s="436"/>
      <c r="F78" s="436"/>
      <c r="G78" s="436"/>
      <c r="H78" s="436"/>
      <c r="I78" s="436"/>
      <c r="J78" s="436"/>
      <c r="K78" s="436"/>
      <c r="L78" s="436"/>
      <c r="M78" s="436"/>
      <c r="N78" s="437"/>
      <c r="O78" s="343"/>
      <c r="P78" s="343"/>
      <c r="Q78" s="343"/>
    </row>
    <row r="79" spans="2:17" ht="28.5" customHeight="1">
      <c r="B79" s="345" t="s">
        <v>140</v>
      </c>
      <c r="C79" s="435" t="s">
        <v>116</v>
      </c>
      <c r="D79" s="436"/>
      <c r="E79" s="436"/>
      <c r="F79" s="436"/>
      <c r="G79" s="436"/>
      <c r="H79" s="436"/>
      <c r="I79" s="436"/>
      <c r="J79" s="436"/>
      <c r="K79" s="436"/>
      <c r="L79" s="436"/>
      <c r="M79" s="436"/>
      <c r="N79" s="437"/>
      <c r="O79" s="343"/>
      <c r="P79" s="343"/>
      <c r="Q79" s="343"/>
    </row>
    <row r="80" spans="2:17" ht="16.5" customHeight="1" thickBot="1">
      <c r="B80" s="338" t="s">
        <v>45</v>
      </c>
      <c r="C80" s="395" t="s">
        <v>117</v>
      </c>
      <c r="D80" s="396"/>
      <c r="E80" s="396"/>
      <c r="F80" s="396"/>
      <c r="G80" s="396"/>
      <c r="H80" s="396"/>
      <c r="I80" s="396"/>
      <c r="J80" s="396"/>
      <c r="K80" s="396"/>
      <c r="L80" s="396"/>
      <c r="M80" s="396"/>
      <c r="N80" s="397"/>
      <c r="O80" s="343"/>
      <c r="P80" s="343"/>
      <c r="Q80" s="343"/>
    </row>
    <row r="81" spans="2:17" ht="42" customHeight="1">
      <c r="B81" s="442" t="s">
        <v>141</v>
      </c>
      <c r="C81" s="442"/>
      <c r="D81" s="442"/>
      <c r="E81" s="442"/>
      <c r="F81" s="442"/>
      <c r="G81" s="442"/>
      <c r="H81" s="442"/>
      <c r="I81" s="442"/>
      <c r="J81" s="442"/>
      <c r="K81" s="442"/>
      <c r="L81" s="442"/>
      <c r="M81" s="442"/>
      <c r="N81" s="442"/>
      <c r="O81" s="346"/>
      <c r="P81" s="346"/>
      <c r="Q81" s="347"/>
    </row>
    <row r="83" spans="2:17" ht="12.75">
      <c r="B83" s="422" t="s">
        <v>46</v>
      </c>
      <c r="C83" s="422"/>
      <c r="D83" s="422"/>
      <c r="E83" s="422"/>
      <c r="F83" s="422"/>
      <c r="G83" s="422"/>
      <c r="H83" s="422"/>
      <c r="I83" s="422"/>
      <c r="J83" s="422"/>
      <c r="K83" s="422"/>
      <c r="L83" s="422"/>
      <c r="M83" s="422"/>
      <c r="N83" s="422"/>
      <c r="O83" s="168"/>
      <c r="P83" s="168"/>
      <c r="Q83" s="168"/>
    </row>
    <row r="84" ht="13.5" thickBot="1"/>
    <row r="85" spans="2:14" ht="24" customHeight="1">
      <c r="B85" s="166"/>
      <c r="C85" s="440" t="s">
        <v>34</v>
      </c>
      <c r="D85" s="440"/>
      <c r="E85" s="440"/>
      <c r="F85" s="440" t="s">
        <v>35</v>
      </c>
      <c r="G85" s="440"/>
      <c r="H85" s="440"/>
      <c r="I85" s="440" t="s">
        <v>36</v>
      </c>
      <c r="J85" s="440"/>
      <c r="K85" s="440"/>
      <c r="L85" s="440" t="s">
        <v>37</v>
      </c>
      <c r="M85" s="440"/>
      <c r="N85" s="441"/>
    </row>
    <row r="86" spans="2:14" ht="15" customHeight="1">
      <c r="B86" s="164" t="s">
        <v>47</v>
      </c>
      <c r="C86" s="438">
        <v>35</v>
      </c>
      <c r="D86" s="438"/>
      <c r="E86" s="438"/>
      <c r="F86" s="438">
        <v>35</v>
      </c>
      <c r="G86" s="438"/>
      <c r="H86" s="438"/>
      <c r="I86" s="438">
        <v>35</v>
      </c>
      <c r="J86" s="438"/>
      <c r="K86" s="438"/>
      <c r="L86" s="438">
        <v>30</v>
      </c>
      <c r="M86" s="438"/>
      <c r="N86" s="439"/>
    </row>
    <row r="87" spans="2:14" ht="15" customHeight="1">
      <c r="B87" s="164" t="s">
        <v>48</v>
      </c>
      <c r="C87" s="400">
        <v>2</v>
      </c>
      <c r="D87" s="400"/>
      <c r="E87" s="400"/>
      <c r="F87" s="400">
        <v>2</v>
      </c>
      <c r="G87" s="400"/>
      <c r="H87" s="400"/>
      <c r="I87" s="400">
        <v>2</v>
      </c>
      <c r="J87" s="400"/>
      <c r="K87" s="400"/>
      <c r="L87" s="400">
        <v>4</v>
      </c>
      <c r="M87" s="400"/>
      <c r="N87" s="401"/>
    </row>
    <row r="88" spans="2:14" ht="15" customHeight="1">
      <c r="B88" s="164" t="s">
        <v>49</v>
      </c>
      <c r="C88" s="400">
        <v>2</v>
      </c>
      <c r="D88" s="400"/>
      <c r="E88" s="400"/>
      <c r="F88" s="400">
        <v>2</v>
      </c>
      <c r="G88" s="400"/>
      <c r="H88" s="400"/>
      <c r="I88" s="400">
        <v>2</v>
      </c>
      <c r="J88" s="400"/>
      <c r="K88" s="400"/>
      <c r="L88" s="400">
        <v>2</v>
      </c>
      <c r="M88" s="400"/>
      <c r="N88" s="401"/>
    </row>
    <row r="89" spans="2:14" ht="15" customHeight="1">
      <c r="B89" s="164" t="s">
        <v>50</v>
      </c>
      <c r="C89" s="400"/>
      <c r="D89" s="400"/>
      <c r="E89" s="400"/>
      <c r="F89" s="400"/>
      <c r="G89" s="400"/>
      <c r="H89" s="400"/>
      <c r="I89" s="400"/>
      <c r="J89" s="400"/>
      <c r="K89" s="400"/>
      <c r="L89" s="400">
        <v>3</v>
      </c>
      <c r="M89" s="400"/>
      <c r="N89" s="401"/>
    </row>
    <row r="90" spans="2:14" ht="15" customHeight="1" thickBot="1">
      <c r="B90" s="167" t="s">
        <v>51</v>
      </c>
      <c r="C90" s="418">
        <v>39</v>
      </c>
      <c r="D90" s="419"/>
      <c r="E90" s="420"/>
      <c r="F90" s="418">
        <v>39</v>
      </c>
      <c r="G90" s="419"/>
      <c r="H90" s="420"/>
      <c r="I90" s="418">
        <v>39</v>
      </c>
      <c r="J90" s="419"/>
      <c r="K90" s="420"/>
      <c r="L90" s="418">
        <v>39</v>
      </c>
      <c r="M90" s="419"/>
      <c r="N90" s="421"/>
    </row>
    <row r="93" spans="2:14" ht="12.75">
      <c r="B93" s="422" t="s">
        <v>52</v>
      </c>
      <c r="C93" s="422"/>
      <c r="D93" s="422"/>
      <c r="E93" s="422"/>
      <c r="F93" s="422"/>
      <c r="G93" s="422"/>
      <c r="H93" s="422"/>
      <c r="I93" s="422"/>
      <c r="J93" s="422"/>
      <c r="K93" s="422"/>
      <c r="L93" s="422"/>
      <c r="M93" s="422"/>
      <c r="N93" s="422"/>
    </row>
    <row r="94" ht="13.5" thickBot="1"/>
    <row r="95" spans="1:14" ht="17.25" customHeight="1">
      <c r="A95" s="387" t="s">
        <v>59</v>
      </c>
      <c r="B95" s="432" t="s">
        <v>58</v>
      </c>
      <c r="C95" s="423" t="s">
        <v>57</v>
      </c>
      <c r="D95" s="424"/>
      <c r="E95" s="424"/>
      <c r="F95" s="424"/>
      <c r="G95" s="424"/>
      <c r="H95" s="424"/>
      <c r="I95" s="424"/>
      <c r="J95" s="424"/>
      <c r="K95" s="425"/>
      <c r="L95" s="426" t="s">
        <v>56</v>
      </c>
      <c r="M95" s="427"/>
      <c r="N95" s="428"/>
    </row>
    <row r="96" spans="1:14" ht="24.75" customHeight="1" thickBot="1">
      <c r="A96" s="388"/>
      <c r="B96" s="433"/>
      <c r="C96" s="434" t="s">
        <v>53</v>
      </c>
      <c r="D96" s="434"/>
      <c r="E96" s="434"/>
      <c r="F96" s="434" t="s">
        <v>54</v>
      </c>
      <c r="G96" s="434"/>
      <c r="H96" s="434"/>
      <c r="I96" s="434" t="s">
        <v>55</v>
      </c>
      <c r="J96" s="434"/>
      <c r="K96" s="434"/>
      <c r="L96" s="429"/>
      <c r="M96" s="430"/>
      <c r="N96" s="431"/>
    </row>
    <row r="97" spans="1:14" ht="12.75">
      <c r="A97" s="410" t="s">
        <v>21</v>
      </c>
      <c r="B97" s="205" t="s">
        <v>67</v>
      </c>
      <c r="C97" s="391">
        <v>70</v>
      </c>
      <c r="D97" s="391"/>
      <c r="E97" s="391"/>
      <c r="F97" s="391"/>
      <c r="G97" s="391"/>
      <c r="H97" s="391"/>
      <c r="I97" s="391"/>
      <c r="J97" s="391"/>
      <c r="K97" s="391"/>
      <c r="L97" s="379">
        <v>12</v>
      </c>
      <c r="M97" s="379"/>
      <c r="N97" s="380"/>
    </row>
    <row r="98" spans="1:14" ht="13.5" thickBot="1">
      <c r="A98" s="502"/>
      <c r="B98" s="355" t="s">
        <v>83</v>
      </c>
      <c r="C98" s="503"/>
      <c r="D98" s="504"/>
      <c r="E98" s="505"/>
      <c r="F98" s="392">
        <v>175</v>
      </c>
      <c r="G98" s="392"/>
      <c r="H98" s="392"/>
      <c r="I98" s="392">
        <v>60</v>
      </c>
      <c r="J98" s="392"/>
      <c r="K98" s="392"/>
      <c r="L98" s="393">
        <v>12</v>
      </c>
      <c r="M98" s="393"/>
      <c r="N98" s="394"/>
    </row>
    <row r="99" spans="1:14" ht="12.75">
      <c r="A99" s="389" t="s">
        <v>22</v>
      </c>
      <c r="B99" s="354" t="s">
        <v>90</v>
      </c>
      <c r="C99" s="402">
        <v>70</v>
      </c>
      <c r="D99" s="403"/>
      <c r="E99" s="404"/>
      <c r="F99" s="391"/>
      <c r="G99" s="391"/>
      <c r="H99" s="391"/>
      <c r="I99" s="391"/>
      <c r="J99" s="391"/>
      <c r="K99" s="391"/>
      <c r="L99" s="379">
        <v>12</v>
      </c>
      <c r="M99" s="379"/>
      <c r="N99" s="380"/>
    </row>
    <row r="100" spans="1:14" ht="13.5" thickBot="1">
      <c r="A100" s="390"/>
      <c r="B100" s="165" t="s">
        <v>83</v>
      </c>
      <c r="C100" s="503"/>
      <c r="D100" s="504"/>
      <c r="E100" s="505"/>
      <c r="F100" s="392">
        <v>280</v>
      </c>
      <c r="G100" s="392"/>
      <c r="H100" s="392"/>
      <c r="I100" s="392">
        <v>60</v>
      </c>
      <c r="J100" s="392"/>
      <c r="K100" s="392"/>
      <c r="L100" s="393">
        <v>12</v>
      </c>
      <c r="M100" s="393"/>
      <c r="N100" s="394"/>
    </row>
    <row r="101" spans="1:14" ht="12.75">
      <c r="A101" s="389" t="s">
        <v>23</v>
      </c>
      <c r="B101" s="357" t="s">
        <v>90</v>
      </c>
      <c r="C101" s="403">
        <v>70</v>
      </c>
      <c r="D101" s="403"/>
      <c r="E101" s="404"/>
      <c r="F101" s="391"/>
      <c r="G101" s="391"/>
      <c r="H101" s="391"/>
      <c r="I101" s="391"/>
      <c r="J101" s="391"/>
      <c r="K101" s="391"/>
      <c r="L101" s="379">
        <v>12</v>
      </c>
      <c r="M101" s="379"/>
      <c r="N101" s="380"/>
    </row>
    <row r="102" spans="1:14" ht="13.5" thickBot="1">
      <c r="A102" s="390"/>
      <c r="B102" s="165" t="s">
        <v>83</v>
      </c>
      <c r="C102" s="504"/>
      <c r="D102" s="504"/>
      <c r="E102" s="505"/>
      <c r="F102" s="392">
        <v>420</v>
      </c>
      <c r="G102" s="392"/>
      <c r="H102" s="392"/>
      <c r="I102" s="392">
        <v>60</v>
      </c>
      <c r="J102" s="392"/>
      <c r="K102" s="392"/>
      <c r="L102" s="393">
        <v>12</v>
      </c>
      <c r="M102" s="393"/>
      <c r="N102" s="394"/>
    </row>
    <row r="103" spans="1:14" ht="12.75">
      <c r="A103" s="389" t="s">
        <v>24</v>
      </c>
      <c r="B103" s="357" t="s">
        <v>90</v>
      </c>
      <c r="C103" s="404">
        <v>30</v>
      </c>
      <c r="D103" s="391"/>
      <c r="E103" s="391"/>
      <c r="F103" s="391"/>
      <c r="G103" s="391"/>
      <c r="H103" s="391"/>
      <c r="I103" s="391"/>
      <c r="J103" s="391"/>
      <c r="K103" s="391"/>
      <c r="L103" s="379">
        <v>12</v>
      </c>
      <c r="M103" s="379"/>
      <c r="N103" s="380"/>
    </row>
    <row r="104" spans="1:14" ht="13.5" thickBot="1">
      <c r="A104" s="382"/>
      <c r="B104" s="353" t="s">
        <v>84</v>
      </c>
      <c r="C104" s="512">
        <v>60</v>
      </c>
      <c r="D104" s="386"/>
      <c r="E104" s="386"/>
      <c r="F104" s="386"/>
      <c r="G104" s="386"/>
      <c r="H104" s="386"/>
      <c r="I104" s="386"/>
      <c r="J104" s="386"/>
      <c r="K104" s="386"/>
      <c r="L104" s="400">
        <v>12</v>
      </c>
      <c r="M104" s="400"/>
      <c r="N104" s="401"/>
    </row>
    <row r="105" spans="1:14" ht="13.5" thickBot="1">
      <c r="A105" s="390"/>
      <c r="B105" s="364" t="s">
        <v>83</v>
      </c>
      <c r="C105" s="504"/>
      <c r="D105" s="504"/>
      <c r="E105" s="505"/>
      <c r="F105" s="503">
        <v>360</v>
      </c>
      <c r="G105" s="504"/>
      <c r="H105" s="505"/>
      <c r="I105" s="503">
        <v>120</v>
      </c>
      <c r="J105" s="504"/>
      <c r="K105" s="505"/>
      <c r="L105" s="509">
        <v>12</v>
      </c>
      <c r="M105" s="510"/>
      <c r="N105" s="511"/>
    </row>
  </sheetData>
  <sheetProtection/>
  <mergeCells count="150">
    <mergeCell ref="AE3:AI3"/>
    <mergeCell ref="J34:L34"/>
    <mergeCell ref="M34:P34"/>
    <mergeCell ref="T34:W34"/>
    <mergeCell ref="Q34:S34"/>
    <mergeCell ref="M4:P4"/>
    <mergeCell ref="AE34:AI34"/>
    <mergeCell ref="X4:Z4"/>
    <mergeCell ref="AA4:AD4"/>
    <mergeCell ref="AE4:AI4"/>
    <mergeCell ref="AA34:AD34"/>
    <mergeCell ref="X34:Z34"/>
    <mergeCell ref="B1:AI1"/>
    <mergeCell ref="C3:I3"/>
    <mergeCell ref="J3:P3"/>
    <mergeCell ref="Q3:W3"/>
    <mergeCell ref="X3:AD3"/>
    <mergeCell ref="A3:B5"/>
    <mergeCell ref="C4:E4"/>
    <mergeCell ref="J4:L4"/>
    <mergeCell ref="Q4:S4"/>
    <mergeCell ref="T4:W4"/>
    <mergeCell ref="F4:I4"/>
    <mergeCell ref="A6:B6"/>
    <mergeCell ref="A22:B22"/>
    <mergeCell ref="F34:I34"/>
    <mergeCell ref="A30:B30"/>
    <mergeCell ref="A33:B33"/>
    <mergeCell ref="A34:B34"/>
    <mergeCell ref="C34:E34"/>
    <mergeCell ref="A41:F41"/>
    <mergeCell ref="A52:F52"/>
    <mergeCell ref="A39:A40"/>
    <mergeCell ref="C64:E64"/>
    <mergeCell ref="F64:H64"/>
    <mergeCell ref="B62:Q62"/>
    <mergeCell ref="B39:B40"/>
    <mergeCell ref="C39:F39"/>
    <mergeCell ref="I64:K64"/>
    <mergeCell ref="L64:N64"/>
    <mergeCell ref="O64:Q64"/>
    <mergeCell ref="C68:E68"/>
    <mergeCell ref="O67:Q67"/>
    <mergeCell ref="L67:N67"/>
    <mergeCell ref="I67:K67"/>
    <mergeCell ref="F67:H67"/>
    <mergeCell ref="C67:E67"/>
    <mergeCell ref="O68:Q68"/>
    <mergeCell ref="L68:N68"/>
    <mergeCell ref="I68:K68"/>
    <mergeCell ref="O65:Q65"/>
    <mergeCell ref="L65:N65"/>
    <mergeCell ref="I65:K65"/>
    <mergeCell ref="F65:H65"/>
    <mergeCell ref="O66:Q66"/>
    <mergeCell ref="L66:N66"/>
    <mergeCell ref="I66:K66"/>
    <mergeCell ref="F66:H66"/>
    <mergeCell ref="I73:K73"/>
    <mergeCell ref="L73:N73"/>
    <mergeCell ref="B71:N71"/>
    <mergeCell ref="C65:E65"/>
    <mergeCell ref="F68:H68"/>
    <mergeCell ref="C66:E66"/>
    <mergeCell ref="C73:E73"/>
    <mergeCell ref="F73:H73"/>
    <mergeCell ref="B83:N83"/>
    <mergeCell ref="C80:N80"/>
    <mergeCell ref="B81:N81"/>
    <mergeCell ref="C74:E74"/>
    <mergeCell ref="F74:H74"/>
    <mergeCell ref="I74:K74"/>
    <mergeCell ref="L74:N74"/>
    <mergeCell ref="C75:N75"/>
    <mergeCell ref="C76:N76"/>
    <mergeCell ref="C77:N77"/>
    <mergeCell ref="C85:E85"/>
    <mergeCell ref="F85:H85"/>
    <mergeCell ref="I85:K85"/>
    <mergeCell ref="L85:N85"/>
    <mergeCell ref="C78:N78"/>
    <mergeCell ref="C79:N79"/>
    <mergeCell ref="C87:E87"/>
    <mergeCell ref="F87:H87"/>
    <mergeCell ref="I87:K87"/>
    <mergeCell ref="L87:N87"/>
    <mergeCell ref="C86:E86"/>
    <mergeCell ref="F86:H86"/>
    <mergeCell ref="I86:K86"/>
    <mergeCell ref="L86:N86"/>
    <mergeCell ref="F89:H89"/>
    <mergeCell ref="I89:K89"/>
    <mergeCell ref="L89:N89"/>
    <mergeCell ref="C88:E88"/>
    <mergeCell ref="F88:H88"/>
    <mergeCell ref="I88:K88"/>
    <mergeCell ref="L88:N88"/>
    <mergeCell ref="C89:E89"/>
    <mergeCell ref="B93:N93"/>
    <mergeCell ref="C95:K95"/>
    <mergeCell ref="L95:N96"/>
    <mergeCell ref="B95:B96"/>
    <mergeCell ref="C96:E96"/>
    <mergeCell ref="F96:H96"/>
    <mergeCell ref="I96:K96"/>
    <mergeCell ref="C90:E90"/>
    <mergeCell ref="F90:H90"/>
    <mergeCell ref="I90:K90"/>
    <mergeCell ref="L90:N90"/>
    <mergeCell ref="L98:N98"/>
    <mergeCell ref="A97:A98"/>
    <mergeCell ref="C98:E98"/>
    <mergeCell ref="C97:E97"/>
    <mergeCell ref="F97:H97"/>
    <mergeCell ref="I97:K97"/>
    <mergeCell ref="L97:N97"/>
    <mergeCell ref="I98:K98"/>
    <mergeCell ref="L99:N99"/>
    <mergeCell ref="C100:E100"/>
    <mergeCell ref="F100:H100"/>
    <mergeCell ref="I100:K100"/>
    <mergeCell ref="L100:N100"/>
    <mergeCell ref="C99:E99"/>
    <mergeCell ref="F99:H99"/>
    <mergeCell ref="I99:K99"/>
    <mergeCell ref="I102:K102"/>
    <mergeCell ref="L102:N102"/>
    <mergeCell ref="A101:A102"/>
    <mergeCell ref="C101:E101"/>
    <mergeCell ref="F101:H101"/>
    <mergeCell ref="I101:K101"/>
    <mergeCell ref="L101:N101"/>
    <mergeCell ref="C102:E102"/>
    <mergeCell ref="I103:K103"/>
    <mergeCell ref="L103:N103"/>
    <mergeCell ref="C105:E105"/>
    <mergeCell ref="F105:H105"/>
    <mergeCell ref="I105:K105"/>
    <mergeCell ref="L105:N105"/>
    <mergeCell ref="C104:E104"/>
    <mergeCell ref="F104:H104"/>
    <mergeCell ref="I104:K104"/>
    <mergeCell ref="L104:N104"/>
    <mergeCell ref="A95:A96"/>
    <mergeCell ref="A103:A105"/>
    <mergeCell ref="C103:E103"/>
    <mergeCell ref="F103:H103"/>
    <mergeCell ref="F102:H102"/>
    <mergeCell ref="F98:H98"/>
    <mergeCell ref="A99:A100"/>
  </mergeCells>
  <printOptions horizontalCentered="1" verticalCentered="1"/>
  <pageMargins left="0" right="0.1968503937007874" top="0.2362204724409449" bottom="0.15748031496062992" header="0.275590551181102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L109"/>
  <sheetViews>
    <sheetView showZeros="0" zoomScalePageLayoutView="0" workbookViewId="0" topLeftCell="A1">
      <selection activeCell="P40" sqref="P40"/>
    </sheetView>
  </sheetViews>
  <sheetFormatPr defaultColWidth="9.140625" defaultRowHeight="12.75"/>
  <cols>
    <col min="1" max="1" width="5.140625" style="1" customWidth="1"/>
    <col min="2" max="2" width="38.28125" style="1" customWidth="1"/>
    <col min="3" max="3" width="5.28125" style="1" customWidth="1"/>
    <col min="4" max="5" width="3.7109375" style="1" customWidth="1"/>
    <col min="6" max="6" width="4.00390625" style="1" bestFit="1" customWidth="1"/>
    <col min="7" max="7" width="4.57421875" style="1" customWidth="1"/>
    <col min="8" max="9" width="3.7109375" style="1" customWidth="1"/>
    <col min="10" max="10" width="3.8515625" style="1" bestFit="1" customWidth="1"/>
    <col min="11" max="11" width="3.00390625" style="1" bestFit="1" customWidth="1"/>
    <col min="12" max="12" width="4.57421875" style="1" customWidth="1"/>
    <col min="13" max="13" width="4.00390625" style="1" customWidth="1"/>
    <col min="14" max="14" width="3.7109375" style="1" customWidth="1"/>
    <col min="15" max="15" width="4.140625" style="1" customWidth="1"/>
    <col min="16" max="16" width="3.8515625" style="1" bestFit="1" customWidth="1"/>
    <col min="17" max="17" width="4.28125" style="1" customWidth="1"/>
    <col min="18" max="18" width="3.8515625" style="1" customWidth="1"/>
    <col min="19" max="19" width="3.57421875" style="1" customWidth="1"/>
    <col min="20" max="20" width="4.28125" style="1" customWidth="1"/>
    <col min="21" max="23" width="3.28125" style="1" customWidth="1"/>
    <col min="24" max="24" width="4.28125" style="1" customWidth="1"/>
    <col min="25" max="25" width="4.00390625" style="1" customWidth="1"/>
    <col min="26" max="26" width="3.57421875" style="1" customWidth="1"/>
    <col min="27" max="28" width="3.7109375" style="1" customWidth="1"/>
    <col min="29" max="29" width="4.00390625" style="1" customWidth="1"/>
    <col min="30" max="30" width="3.8515625" style="1" bestFit="1" customWidth="1"/>
    <col min="31" max="31" width="5.57421875" style="1" customWidth="1"/>
    <col min="32" max="32" width="5.28125" style="1" customWidth="1"/>
    <col min="33" max="33" width="5.00390625" style="1" bestFit="1" customWidth="1"/>
    <col min="34" max="34" width="4.7109375" style="1" customWidth="1"/>
    <col min="35" max="35" width="6.00390625" style="1" customWidth="1"/>
    <col min="36" max="16384" width="9.140625" style="1" customWidth="1"/>
  </cols>
  <sheetData>
    <row r="1" spans="2:35" ht="15.75">
      <c r="B1" s="480" t="s">
        <v>131</v>
      </c>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row>
    <row r="2" spans="1:35" ht="16.5" thickBot="1">
      <c r="A2" s="3"/>
      <c r="B2" s="235"/>
      <c r="C2" s="4"/>
      <c r="D2" s="4"/>
      <c r="E2" s="4"/>
      <c r="F2" s="4"/>
      <c r="G2" s="4"/>
      <c r="H2" s="4"/>
      <c r="I2" s="3"/>
      <c r="J2" s="4"/>
      <c r="K2" s="4"/>
      <c r="L2" s="4"/>
      <c r="M2" s="4"/>
      <c r="N2" s="4"/>
      <c r="O2" s="4"/>
      <c r="P2" s="3"/>
      <c r="Q2" s="4"/>
      <c r="R2" s="4"/>
      <c r="S2" s="3"/>
      <c r="T2" s="3"/>
      <c r="U2" s="3"/>
      <c r="V2" s="3"/>
      <c r="W2" s="4"/>
      <c r="X2" s="3"/>
      <c r="Y2" s="3"/>
      <c r="Z2" s="3"/>
      <c r="AA2" s="3"/>
      <c r="AB2" s="3"/>
      <c r="AC2" s="3"/>
      <c r="AD2" s="3"/>
      <c r="AE2" s="4"/>
      <c r="AF2" s="4"/>
      <c r="AG2" s="4"/>
      <c r="AH2" s="4"/>
      <c r="AI2" s="4"/>
    </row>
    <row r="3" spans="1:35" ht="16.5" thickBot="1">
      <c r="A3" s="457"/>
      <c r="B3" s="496"/>
      <c r="C3" s="483" t="s">
        <v>0</v>
      </c>
      <c r="D3" s="481"/>
      <c r="E3" s="481"/>
      <c r="F3" s="481"/>
      <c r="G3" s="481"/>
      <c r="H3" s="481"/>
      <c r="I3" s="482"/>
      <c r="J3" s="483" t="s">
        <v>1</v>
      </c>
      <c r="K3" s="481"/>
      <c r="L3" s="481"/>
      <c r="M3" s="481"/>
      <c r="N3" s="481"/>
      <c r="O3" s="481"/>
      <c r="P3" s="482"/>
      <c r="Q3" s="483" t="s">
        <v>2</v>
      </c>
      <c r="R3" s="481"/>
      <c r="S3" s="481"/>
      <c r="T3" s="481"/>
      <c r="U3" s="481"/>
      <c r="V3" s="481"/>
      <c r="W3" s="482"/>
      <c r="X3" s="483" t="s">
        <v>9</v>
      </c>
      <c r="Y3" s="481"/>
      <c r="Z3" s="481"/>
      <c r="AA3" s="481"/>
      <c r="AB3" s="481"/>
      <c r="AC3" s="481"/>
      <c r="AD3" s="481"/>
      <c r="AE3" s="483" t="s">
        <v>11</v>
      </c>
      <c r="AF3" s="481"/>
      <c r="AG3" s="481"/>
      <c r="AH3" s="481"/>
      <c r="AI3" s="482"/>
    </row>
    <row r="4" spans="1:35" s="2" customFormat="1" ht="13.5" thickBot="1">
      <c r="A4" s="497"/>
      <c r="B4" s="498"/>
      <c r="C4" s="490" t="s">
        <v>3</v>
      </c>
      <c r="D4" s="490"/>
      <c r="E4" s="491"/>
      <c r="F4" s="477" t="s">
        <v>4</v>
      </c>
      <c r="G4" s="475"/>
      <c r="H4" s="475"/>
      <c r="I4" s="476"/>
      <c r="J4" s="473" t="s">
        <v>3</v>
      </c>
      <c r="K4" s="473"/>
      <c r="L4" s="474"/>
      <c r="M4" s="492" t="s">
        <v>4</v>
      </c>
      <c r="N4" s="492"/>
      <c r="O4" s="492"/>
      <c r="P4" s="492"/>
      <c r="Q4" s="472" t="s">
        <v>3</v>
      </c>
      <c r="R4" s="473"/>
      <c r="S4" s="474"/>
      <c r="T4" s="475" t="s">
        <v>4</v>
      </c>
      <c r="U4" s="475"/>
      <c r="V4" s="475"/>
      <c r="W4" s="476"/>
      <c r="X4" s="490" t="s">
        <v>3</v>
      </c>
      <c r="Y4" s="490"/>
      <c r="Z4" s="491"/>
      <c r="AA4" s="492" t="s">
        <v>4</v>
      </c>
      <c r="AB4" s="492"/>
      <c r="AC4" s="492"/>
      <c r="AD4" s="492"/>
      <c r="AE4" s="477" t="s">
        <v>4</v>
      </c>
      <c r="AF4" s="475"/>
      <c r="AG4" s="475"/>
      <c r="AH4" s="475"/>
      <c r="AI4" s="476"/>
    </row>
    <row r="5" spans="1:38" s="2" customFormat="1" ht="13.5" thickBot="1">
      <c r="A5" s="458"/>
      <c r="B5" s="499"/>
      <c r="C5" s="86" t="s">
        <v>5</v>
      </c>
      <c r="D5" s="11" t="s">
        <v>6</v>
      </c>
      <c r="E5" s="9" t="s">
        <v>10</v>
      </c>
      <c r="F5" s="10" t="s">
        <v>5</v>
      </c>
      <c r="G5" s="8" t="s">
        <v>6</v>
      </c>
      <c r="H5" s="11" t="s">
        <v>10</v>
      </c>
      <c r="I5" s="9" t="s">
        <v>7</v>
      </c>
      <c r="J5" s="86" t="s">
        <v>5</v>
      </c>
      <c r="K5" s="11" t="s">
        <v>6</v>
      </c>
      <c r="L5" s="9" t="s">
        <v>10</v>
      </c>
      <c r="M5" s="10" t="s">
        <v>5</v>
      </c>
      <c r="N5" s="8" t="s">
        <v>6</v>
      </c>
      <c r="O5" s="11" t="s">
        <v>10</v>
      </c>
      <c r="P5" s="9" t="s">
        <v>7</v>
      </c>
      <c r="Q5" s="80" t="s">
        <v>5</v>
      </c>
      <c r="R5" s="81" t="s">
        <v>6</v>
      </c>
      <c r="S5" s="82" t="s">
        <v>10</v>
      </c>
      <c r="T5" s="80" t="s">
        <v>5</v>
      </c>
      <c r="U5" s="81" t="s">
        <v>6</v>
      </c>
      <c r="V5" s="83" t="s">
        <v>10</v>
      </c>
      <c r="W5" s="82" t="s">
        <v>7</v>
      </c>
      <c r="X5" s="86" t="s">
        <v>5</v>
      </c>
      <c r="Y5" s="8" t="s">
        <v>6</v>
      </c>
      <c r="Z5" s="9" t="s">
        <v>10</v>
      </c>
      <c r="AA5" s="10" t="s">
        <v>5</v>
      </c>
      <c r="AB5" s="8" t="s">
        <v>6</v>
      </c>
      <c r="AC5" s="11" t="s">
        <v>10</v>
      </c>
      <c r="AD5" s="11" t="s">
        <v>7</v>
      </c>
      <c r="AE5" s="10" t="s">
        <v>5</v>
      </c>
      <c r="AF5" s="8" t="s">
        <v>6</v>
      </c>
      <c r="AG5" s="8" t="s">
        <v>10</v>
      </c>
      <c r="AH5" s="11" t="s">
        <v>7</v>
      </c>
      <c r="AI5" s="12" t="s">
        <v>8</v>
      </c>
      <c r="AL5" s="6"/>
    </row>
    <row r="6" spans="1:38" s="2" customFormat="1" ht="13.5" thickBot="1">
      <c r="A6" s="500" t="s">
        <v>14</v>
      </c>
      <c r="B6" s="501"/>
      <c r="C6" s="13">
        <f>C7+C10+C11+C12+C13+C14+C15+C16+C17+C18+C19+C21</f>
        <v>20</v>
      </c>
      <c r="D6" s="14">
        <f>D7+D10+D11+D12+D13+D14+D15+D16+D17+D18+D19+D21</f>
        <v>2</v>
      </c>
      <c r="E6" s="54">
        <f>E7+E10+E11+E12+E13+E14+E15+E16+E17+E18+E19+E21</f>
        <v>0</v>
      </c>
      <c r="F6" s="13">
        <f>F7+F10+F11+F12+F13+F14+F15+F16+F17+F18+F19+F21</f>
        <v>700</v>
      </c>
      <c r="G6" s="14">
        <f>G7+G10+G11+G12+G13+G14+G15+G16+G17+G18+G19+G21</f>
        <v>70</v>
      </c>
      <c r="H6" s="15">
        <f>SUM(H7:H21)</f>
        <v>0</v>
      </c>
      <c r="I6" s="108">
        <f>I22</f>
        <v>60</v>
      </c>
      <c r="J6" s="87">
        <f>J7+J10+J11+J12+J13+J14+J15+J16+J17+J18+J19+J21</f>
        <v>10</v>
      </c>
      <c r="K6" s="102">
        <f>K7+K10+K11+K12+K13+K14+K15+K16+K17+K18+K19+K21</f>
        <v>0</v>
      </c>
      <c r="L6" s="102">
        <f>L7+L10+L11+L12+L13+L14+L15+L16+L17+L18+L19+L21</f>
        <v>0</v>
      </c>
      <c r="M6" s="13">
        <f>M7+M10+M11+M12+M13+M14+M15+M16+M17+M18+M19+M21</f>
        <v>350</v>
      </c>
      <c r="N6" s="14">
        <f>N7+N10+N11+N12+N13+N14+N15+N16+N17+N18+N19+N21</f>
        <v>0</v>
      </c>
      <c r="O6" s="14">
        <f>SUM(O7:O21)</f>
        <v>0</v>
      </c>
      <c r="P6" s="108">
        <f>P22</f>
        <v>60</v>
      </c>
      <c r="Q6" s="16">
        <f>Q7+Q10+Q11+Q12+Q13+Q14+Q15+Q16+Q17+Q18+Q19+Q21</f>
        <v>10</v>
      </c>
      <c r="R6" s="16">
        <f>R7+R10+R11+R12+R13+R14+R15+R16+R17+R18+R19+R21</f>
        <v>0</v>
      </c>
      <c r="S6" s="17">
        <f>S7+S10+S11+S12+S13+S14+S15+S16+S17+S18+S19+S21</f>
        <v>0</v>
      </c>
      <c r="T6" s="13">
        <f>T7+T10+T11+T12+T13+T14+T15+T16+T17+T18+T19+T21</f>
        <v>350</v>
      </c>
      <c r="U6" s="14">
        <f>U7+U10+U11+U12+U13+U14+U15+U16+U17+U18+U19+U21</f>
        <v>0</v>
      </c>
      <c r="V6" s="18">
        <f>SUM(V7:V21)</f>
        <v>0</v>
      </c>
      <c r="W6" s="108">
        <f>W22</f>
        <v>60</v>
      </c>
      <c r="X6" s="13">
        <f>X7+X10+X11+X12+X13+X14+X15+X16+X17+X18+X19+X21+X20</f>
        <v>12</v>
      </c>
      <c r="Y6" s="16">
        <f>Y7+Y10+Y11+Y12+Y13+Y14+Y15+Y16+Y17+Y18+Y19+Y21</f>
        <v>0</v>
      </c>
      <c r="Z6" s="18">
        <f>Z7+Z10+Z11+Z12+Z13+Z14+Z15+Z16+Z17+Z18+Z19+Z21</f>
        <v>0</v>
      </c>
      <c r="AA6" s="13">
        <f>AA7+AA10+AA11+AA12+AA13+AA14+AA15+AA16+AA17+AA18+AA19+AA21+AA20</f>
        <v>360</v>
      </c>
      <c r="AB6" s="14">
        <f>AB7+AB10+AB11+AB12+AB13+AB14+AB15+AB16+AB17+AB18+AB19+AB21</f>
        <v>0</v>
      </c>
      <c r="AC6" s="18">
        <f>SUM(AC7:AC21)</f>
        <v>0</v>
      </c>
      <c r="AD6" s="109">
        <f>AD22</f>
        <v>120</v>
      </c>
      <c r="AE6" s="13">
        <f>AE7+AE10+AE11+AE12+AE13+AE14+AE15+AE16+AE17+AE18+AE19+AE21+AE20</f>
        <v>1760</v>
      </c>
      <c r="AF6" s="14">
        <f>AF7+AF10+AF11+AF12+AF13+AF14+AF15+AF16+AF17+AF18+AF19+AF21</f>
        <v>70</v>
      </c>
      <c r="AG6" s="123">
        <f>SUM(AG7:AG21)</f>
        <v>0</v>
      </c>
      <c r="AH6" s="102"/>
      <c r="AI6" s="13">
        <f>AI7+AI10+AI11+AI12+AI13+AI14+AI15+AI16+AI17+AI18+AI19+AI21+AI20</f>
        <v>1830</v>
      </c>
      <c r="AL6" s="6"/>
    </row>
    <row r="7" spans="1:35" ht="12.75">
      <c r="A7" s="176">
        <v>1</v>
      </c>
      <c r="B7" s="150" t="s">
        <v>60</v>
      </c>
      <c r="C7" s="74">
        <v>3</v>
      </c>
      <c r="D7" s="21"/>
      <c r="E7" s="29"/>
      <c r="F7" s="22">
        <f>C7*(37-I6/30)</f>
        <v>105</v>
      </c>
      <c r="G7" s="23">
        <f>D7*(37-I6/30)</f>
        <v>0</v>
      </c>
      <c r="H7" s="30"/>
      <c r="I7" s="56"/>
      <c r="J7" s="25">
        <v>3</v>
      </c>
      <c r="K7" s="103"/>
      <c r="L7" s="26"/>
      <c r="M7" s="22">
        <f>J7*(37-P6/30)</f>
        <v>105</v>
      </c>
      <c r="N7" s="23">
        <f>K7*(37-P6/30)</f>
        <v>0</v>
      </c>
      <c r="O7" s="30"/>
      <c r="P7" s="59"/>
      <c r="Q7" s="28">
        <v>3</v>
      </c>
      <c r="R7" s="20"/>
      <c r="S7" s="29"/>
      <c r="T7" s="27">
        <f>Q7*(37-W6/30)</f>
        <v>105</v>
      </c>
      <c r="U7" s="57">
        <f>R7*(37-W6/30)</f>
        <v>0</v>
      </c>
      <c r="V7" s="30"/>
      <c r="W7" s="59"/>
      <c r="X7" s="28">
        <v>3</v>
      </c>
      <c r="Y7" s="20"/>
      <c r="Z7" s="21"/>
      <c r="AA7" s="22">
        <f>X7*(34-AD6/30)</f>
        <v>90</v>
      </c>
      <c r="AB7" s="23">
        <f>Y7*(34-AD6/30)</f>
        <v>0</v>
      </c>
      <c r="AC7" s="30"/>
      <c r="AD7" s="56"/>
      <c r="AE7" s="120">
        <f aca="true" t="shared" si="0" ref="AE7:AE21">SUM(F7,M7,T7,AA7)</f>
        <v>405</v>
      </c>
      <c r="AF7" s="127">
        <f aca="true" t="shared" si="1" ref="AF7:AF21">SUM(G7,N7,U7,AB7)</f>
        <v>0</v>
      </c>
      <c r="AG7" s="127">
        <f aca="true" t="shared" si="2" ref="AG7:AG21">SUM(H7,O7,V7,AC7)</f>
        <v>0</v>
      </c>
      <c r="AH7" s="128">
        <f aca="true" t="shared" si="3" ref="AH7:AH21">SUM(I7,P7,W7,AD7)</f>
        <v>0</v>
      </c>
      <c r="AI7" s="121">
        <f aca="true" t="shared" si="4" ref="AI7:AI21">SUM(AE7:AH7)</f>
        <v>405</v>
      </c>
    </row>
    <row r="8" spans="1:35" ht="12.75">
      <c r="A8" s="177" t="s">
        <v>61</v>
      </c>
      <c r="B8" s="151" t="s">
        <v>144</v>
      </c>
      <c r="C8" s="74">
        <v>2</v>
      </c>
      <c r="D8" s="21"/>
      <c r="E8" s="29"/>
      <c r="F8" s="22">
        <f>C8*(37-I6/30)</f>
        <v>70</v>
      </c>
      <c r="G8" s="23">
        <f>D8*(37-I6/30)</f>
        <v>0</v>
      </c>
      <c r="H8" s="30"/>
      <c r="I8" s="56"/>
      <c r="J8" s="74">
        <v>2</v>
      </c>
      <c r="K8" s="104"/>
      <c r="L8" s="75"/>
      <c r="M8" s="33">
        <f>J8*(37-P6/30)</f>
        <v>70</v>
      </c>
      <c r="N8" s="34">
        <f>K8*(37-P6/30)</f>
        <v>0</v>
      </c>
      <c r="O8" s="30"/>
      <c r="P8" s="59"/>
      <c r="Q8" s="28">
        <v>2</v>
      </c>
      <c r="R8" s="20"/>
      <c r="S8" s="29"/>
      <c r="T8" s="22">
        <f>Q8*(37-W6/30)</f>
        <v>70</v>
      </c>
      <c r="U8" s="57">
        <f>R8*(37-W6/30)</f>
        <v>0</v>
      </c>
      <c r="V8" s="30"/>
      <c r="W8" s="59"/>
      <c r="X8" s="28">
        <v>2</v>
      </c>
      <c r="Y8" s="20"/>
      <c r="Z8" s="21"/>
      <c r="AA8" s="22">
        <f>X8*(34-AD6/30)</f>
        <v>60</v>
      </c>
      <c r="AB8" s="23">
        <f>Y8*(34-AD6/30)</f>
        <v>0</v>
      </c>
      <c r="AC8" s="30"/>
      <c r="AD8" s="56"/>
      <c r="AE8" s="120">
        <f t="shared" si="0"/>
        <v>270</v>
      </c>
      <c r="AF8" s="40">
        <f t="shared" si="1"/>
        <v>0</v>
      </c>
      <c r="AG8" s="40">
        <f t="shared" si="2"/>
        <v>0</v>
      </c>
      <c r="AH8" s="129">
        <f t="shared" si="3"/>
        <v>0</v>
      </c>
      <c r="AI8" s="121">
        <f t="shared" si="4"/>
        <v>270</v>
      </c>
    </row>
    <row r="9" spans="1:35" ht="12.75">
      <c r="A9" s="178">
        <v>2</v>
      </c>
      <c r="B9" s="151" t="s">
        <v>145</v>
      </c>
      <c r="C9" s="74">
        <v>3</v>
      </c>
      <c r="D9" s="21"/>
      <c r="E9" s="29"/>
      <c r="F9" s="22">
        <f>C9*(37-I6/30)</f>
        <v>105</v>
      </c>
      <c r="G9" s="23">
        <f>D9*(37-I6/30)</f>
        <v>0</v>
      </c>
      <c r="H9" s="30"/>
      <c r="I9" s="56"/>
      <c r="J9" s="74">
        <v>3</v>
      </c>
      <c r="K9" s="104"/>
      <c r="L9" s="75"/>
      <c r="M9" s="33">
        <f>J9*(37-P6/30)</f>
        <v>105</v>
      </c>
      <c r="N9" s="34">
        <f>K9*(37-P6/30)</f>
        <v>0</v>
      </c>
      <c r="O9" s="30"/>
      <c r="P9" s="59"/>
      <c r="Q9" s="28">
        <v>3</v>
      </c>
      <c r="R9" s="20"/>
      <c r="S9" s="29"/>
      <c r="T9" s="22">
        <f>Q9*(37-W6/30)</f>
        <v>105</v>
      </c>
      <c r="U9" s="57"/>
      <c r="V9" s="30"/>
      <c r="W9" s="59"/>
      <c r="X9" s="28">
        <v>3</v>
      </c>
      <c r="Y9" s="20"/>
      <c r="Z9" s="21"/>
      <c r="AA9" s="22">
        <f>X9*(34-AD6/30)</f>
        <v>90</v>
      </c>
      <c r="AB9" s="23">
        <f>Y9*(34-AD6/30)</f>
        <v>0</v>
      </c>
      <c r="AC9" s="30"/>
      <c r="AD9" s="56"/>
      <c r="AE9" s="120">
        <f t="shared" si="0"/>
        <v>405</v>
      </c>
      <c r="AF9" s="40">
        <f t="shared" si="1"/>
        <v>0</v>
      </c>
      <c r="AG9" s="40">
        <f t="shared" si="2"/>
        <v>0</v>
      </c>
      <c r="AH9" s="129">
        <f t="shared" si="3"/>
        <v>0</v>
      </c>
      <c r="AI9" s="121">
        <f t="shared" si="4"/>
        <v>405</v>
      </c>
    </row>
    <row r="10" spans="1:35" ht="12.75">
      <c r="A10" s="178">
        <v>3</v>
      </c>
      <c r="B10" s="152" t="s">
        <v>64</v>
      </c>
      <c r="C10" s="74">
        <v>2</v>
      </c>
      <c r="D10" s="21"/>
      <c r="E10" s="29"/>
      <c r="F10" s="22">
        <f>C10*(37-I6/30)</f>
        <v>70</v>
      </c>
      <c r="G10" s="23">
        <f>D10*(37-I6/30)</f>
        <v>0</v>
      </c>
      <c r="H10" s="30"/>
      <c r="I10" s="56"/>
      <c r="J10" s="74">
        <v>2</v>
      </c>
      <c r="K10" s="104"/>
      <c r="L10" s="75"/>
      <c r="M10" s="33">
        <f>J10*(37-P6/30)</f>
        <v>70</v>
      </c>
      <c r="N10" s="34">
        <f>K10*(37-P6/30)</f>
        <v>0</v>
      </c>
      <c r="O10" s="30"/>
      <c r="P10" s="59"/>
      <c r="Q10" s="28">
        <v>2</v>
      </c>
      <c r="R10" s="20"/>
      <c r="S10" s="29"/>
      <c r="T10" s="22">
        <f>Q10*(37-W6/30)</f>
        <v>70</v>
      </c>
      <c r="U10" s="57">
        <f>R10*(37-W6/30)</f>
        <v>0</v>
      </c>
      <c r="V10" s="30"/>
      <c r="W10" s="59"/>
      <c r="X10" s="28">
        <v>2</v>
      </c>
      <c r="Y10" s="20"/>
      <c r="Z10" s="21"/>
      <c r="AA10" s="22">
        <f>X10*(34-AD6/30)</f>
        <v>60</v>
      </c>
      <c r="AB10" s="23">
        <f>Y10*(34-AD6/30)</f>
        <v>0</v>
      </c>
      <c r="AC10" s="30"/>
      <c r="AD10" s="56"/>
      <c r="AE10" s="120">
        <f t="shared" si="0"/>
        <v>270</v>
      </c>
      <c r="AF10" s="40">
        <f t="shared" si="1"/>
        <v>0</v>
      </c>
      <c r="AG10" s="40">
        <f t="shared" si="2"/>
        <v>0</v>
      </c>
      <c r="AH10" s="129">
        <f t="shared" si="3"/>
        <v>0</v>
      </c>
      <c r="AI10" s="121">
        <f t="shared" si="4"/>
        <v>270</v>
      </c>
    </row>
    <row r="11" spans="1:35" ht="12.75">
      <c r="A11" s="178">
        <v>4</v>
      </c>
      <c r="B11" s="152" t="s">
        <v>65</v>
      </c>
      <c r="C11" s="74">
        <v>2</v>
      </c>
      <c r="D11" s="21"/>
      <c r="E11" s="29"/>
      <c r="F11" s="22">
        <f>C11*(37-I6/30)</f>
        <v>70</v>
      </c>
      <c r="G11" s="23">
        <f>D11*(37-I6/30)</f>
        <v>0</v>
      </c>
      <c r="H11" s="30"/>
      <c r="I11" s="56"/>
      <c r="J11" s="74">
        <v>2</v>
      </c>
      <c r="K11" s="104"/>
      <c r="L11" s="75"/>
      <c r="M11" s="33">
        <f>J11*(37-P6/30)</f>
        <v>70</v>
      </c>
      <c r="N11" s="34">
        <f>K11*(37-P6/30)</f>
        <v>0</v>
      </c>
      <c r="O11" s="30"/>
      <c r="P11" s="59"/>
      <c r="Q11" s="28">
        <v>2</v>
      </c>
      <c r="R11" s="20"/>
      <c r="S11" s="29"/>
      <c r="T11" s="22">
        <f>Q11*(37-W6/30)</f>
        <v>70</v>
      </c>
      <c r="U11" s="57">
        <f>R11*(37-W6/30)</f>
        <v>0</v>
      </c>
      <c r="V11" s="30"/>
      <c r="W11" s="59"/>
      <c r="X11" s="28">
        <v>2</v>
      </c>
      <c r="Y11" s="20"/>
      <c r="Z11" s="21"/>
      <c r="AA11" s="22">
        <f>X11*(34-AD6/30)</f>
        <v>60</v>
      </c>
      <c r="AB11" s="23">
        <f>Y11*(34-AD6/30)</f>
        <v>0</v>
      </c>
      <c r="AC11" s="30"/>
      <c r="AD11" s="56"/>
      <c r="AE11" s="120">
        <f t="shared" si="0"/>
        <v>270</v>
      </c>
      <c r="AF11" s="40">
        <f t="shared" si="1"/>
        <v>0</v>
      </c>
      <c r="AG11" s="40">
        <f t="shared" si="2"/>
        <v>0</v>
      </c>
      <c r="AH11" s="129">
        <f t="shared" si="3"/>
        <v>0</v>
      </c>
      <c r="AI11" s="121">
        <f t="shared" si="4"/>
        <v>270</v>
      </c>
    </row>
    <row r="12" spans="1:35" ht="12.75">
      <c r="A12" s="178">
        <v>5</v>
      </c>
      <c r="B12" s="152" t="s">
        <v>66</v>
      </c>
      <c r="C12" s="74">
        <v>3</v>
      </c>
      <c r="D12" s="21"/>
      <c r="E12" s="29"/>
      <c r="F12" s="22">
        <f>C12*(37-I6/30)</f>
        <v>105</v>
      </c>
      <c r="G12" s="23">
        <f>D12*(37-I6/30)</f>
        <v>0</v>
      </c>
      <c r="H12" s="30"/>
      <c r="I12" s="56"/>
      <c r="J12" s="74">
        <v>3</v>
      </c>
      <c r="K12" s="104"/>
      <c r="L12" s="75"/>
      <c r="M12" s="33">
        <f>J12*(37-P6/30)</f>
        <v>105</v>
      </c>
      <c r="N12" s="34">
        <f>K12*(37-P6/30)</f>
        <v>0</v>
      </c>
      <c r="O12" s="30"/>
      <c r="P12" s="59"/>
      <c r="Q12" s="28">
        <v>3</v>
      </c>
      <c r="R12" s="20"/>
      <c r="S12" s="29"/>
      <c r="T12" s="22">
        <f>Q12*(37-W6/30)</f>
        <v>105</v>
      </c>
      <c r="U12" s="57">
        <f>R12*(37-W6/30)</f>
        <v>0</v>
      </c>
      <c r="V12" s="30"/>
      <c r="W12" s="59"/>
      <c r="X12" s="28">
        <v>3</v>
      </c>
      <c r="Y12" s="20"/>
      <c r="Z12" s="21"/>
      <c r="AA12" s="22">
        <f>X12*(34-AD6/30)</f>
        <v>90</v>
      </c>
      <c r="AB12" s="23">
        <f>Y12*(34-AD6/30)</f>
        <v>0</v>
      </c>
      <c r="AC12" s="30"/>
      <c r="AD12" s="56"/>
      <c r="AE12" s="120">
        <f t="shared" si="0"/>
        <v>405</v>
      </c>
      <c r="AF12" s="40">
        <f t="shared" si="1"/>
        <v>0</v>
      </c>
      <c r="AG12" s="40">
        <f t="shared" si="2"/>
        <v>0</v>
      </c>
      <c r="AH12" s="129">
        <f t="shared" si="3"/>
        <v>0</v>
      </c>
      <c r="AI12" s="121">
        <f t="shared" si="4"/>
        <v>405</v>
      </c>
    </row>
    <row r="13" spans="1:35" ht="12.75">
      <c r="A13" s="178">
        <v>6</v>
      </c>
      <c r="B13" s="152" t="s">
        <v>67</v>
      </c>
      <c r="C13" s="74"/>
      <c r="D13" s="21">
        <v>2</v>
      </c>
      <c r="E13" s="29"/>
      <c r="F13" s="22">
        <f>C13*(37-I6/30)</f>
        <v>0</v>
      </c>
      <c r="G13" s="23">
        <f>D13*(37-I6/30)</f>
        <v>70</v>
      </c>
      <c r="H13" s="30"/>
      <c r="I13" s="56"/>
      <c r="J13" s="74"/>
      <c r="K13" s="104"/>
      <c r="L13" s="75"/>
      <c r="M13" s="33">
        <f>J13*(37-P6/30)</f>
        <v>0</v>
      </c>
      <c r="N13" s="34">
        <f>K13*(37-P6/30)</f>
        <v>0</v>
      </c>
      <c r="O13" s="30"/>
      <c r="P13" s="59"/>
      <c r="Q13" s="28"/>
      <c r="R13" s="20"/>
      <c r="S13" s="29"/>
      <c r="T13" s="22">
        <f>Q13*(37-W6/30)</f>
        <v>0</v>
      </c>
      <c r="U13" s="57">
        <f>R13*(37-W6/30)</f>
        <v>0</v>
      </c>
      <c r="V13" s="30"/>
      <c r="W13" s="59"/>
      <c r="X13" s="28"/>
      <c r="Y13" s="20"/>
      <c r="Z13" s="21"/>
      <c r="AA13" s="22">
        <f>X13*(34-AD6/30)</f>
        <v>0</v>
      </c>
      <c r="AB13" s="23">
        <f>Y13*(34-AD6/30)</f>
        <v>0</v>
      </c>
      <c r="AC13" s="30"/>
      <c r="AD13" s="56"/>
      <c r="AE13" s="120">
        <f t="shared" si="0"/>
        <v>0</v>
      </c>
      <c r="AF13" s="40">
        <f t="shared" si="1"/>
        <v>70</v>
      </c>
      <c r="AG13" s="40">
        <f t="shared" si="2"/>
        <v>0</v>
      </c>
      <c r="AH13" s="129">
        <f t="shared" si="3"/>
        <v>0</v>
      </c>
      <c r="AI13" s="121">
        <f t="shared" si="4"/>
        <v>70</v>
      </c>
    </row>
    <row r="14" spans="1:35" ht="12.75">
      <c r="A14" s="178">
        <v>7</v>
      </c>
      <c r="B14" s="152" t="s">
        <v>68</v>
      </c>
      <c r="C14" s="35">
        <v>2</v>
      </c>
      <c r="D14" s="32"/>
      <c r="E14" s="38"/>
      <c r="F14" s="33">
        <f>C14*(37-I6/30)</f>
        <v>70</v>
      </c>
      <c r="G14" s="34">
        <f>D14*(37-I6/30)</f>
        <v>0</v>
      </c>
      <c r="H14" s="39"/>
      <c r="I14" s="96"/>
      <c r="J14" s="35"/>
      <c r="K14" s="52"/>
      <c r="L14" s="36"/>
      <c r="M14" s="33">
        <f>J14*(37-P6/30)</f>
        <v>0</v>
      </c>
      <c r="N14" s="34">
        <f>K14*(37-P6/30)</f>
        <v>0</v>
      </c>
      <c r="O14" s="39"/>
      <c r="P14" s="90"/>
      <c r="Q14" s="37"/>
      <c r="R14" s="31"/>
      <c r="S14" s="38"/>
      <c r="T14" s="33">
        <f>Q14*(37-W6/30)</f>
        <v>0</v>
      </c>
      <c r="U14" s="61">
        <f>R14*(37-W6/30)</f>
        <v>0</v>
      </c>
      <c r="V14" s="39"/>
      <c r="W14" s="90"/>
      <c r="X14" s="37"/>
      <c r="Y14" s="31"/>
      <c r="Z14" s="32"/>
      <c r="AA14" s="22">
        <f>X14*(34-AD6/30)</f>
        <v>0</v>
      </c>
      <c r="AB14" s="34">
        <f>Y14*(34-AD6/30)</f>
        <v>0</v>
      </c>
      <c r="AC14" s="39"/>
      <c r="AD14" s="96"/>
      <c r="AE14" s="120">
        <f t="shared" si="0"/>
        <v>70</v>
      </c>
      <c r="AF14" s="40">
        <f t="shared" si="1"/>
        <v>0</v>
      </c>
      <c r="AG14" s="40">
        <f t="shared" si="2"/>
        <v>0</v>
      </c>
      <c r="AH14" s="129">
        <f t="shared" si="3"/>
        <v>0</v>
      </c>
      <c r="AI14" s="122">
        <f t="shared" si="4"/>
        <v>70</v>
      </c>
    </row>
    <row r="15" spans="1:35" ht="12.75">
      <c r="A15" s="178">
        <v>8</v>
      </c>
      <c r="B15" s="152" t="s">
        <v>69</v>
      </c>
      <c r="C15" s="41">
        <v>1</v>
      </c>
      <c r="D15" s="32"/>
      <c r="E15" s="38"/>
      <c r="F15" s="33">
        <f>C15*(37-I6/30)</f>
        <v>35</v>
      </c>
      <c r="G15" s="34">
        <f>D15*(37-I6/30)</f>
        <v>0</v>
      </c>
      <c r="H15" s="39"/>
      <c r="I15" s="96"/>
      <c r="J15" s="35"/>
      <c r="K15" s="52"/>
      <c r="L15" s="36"/>
      <c r="M15" s="33">
        <f>J15*(37-P6/30)</f>
        <v>0</v>
      </c>
      <c r="N15" s="34">
        <f>K15*(37-P6/30)</f>
        <v>0</v>
      </c>
      <c r="O15" s="39"/>
      <c r="P15" s="90"/>
      <c r="Q15" s="37"/>
      <c r="R15" s="31"/>
      <c r="S15" s="38"/>
      <c r="T15" s="33">
        <f>Q15*(37-W6/30)</f>
        <v>0</v>
      </c>
      <c r="U15" s="61">
        <f>R15*(37-W6/30)</f>
        <v>0</v>
      </c>
      <c r="V15" s="39"/>
      <c r="W15" s="90"/>
      <c r="X15" s="37"/>
      <c r="Y15" s="31"/>
      <c r="Z15" s="32"/>
      <c r="AA15" s="22">
        <f>X15*(34-AD6/30)</f>
        <v>0</v>
      </c>
      <c r="AB15" s="34">
        <f>Y15*(34-AD6/30)</f>
        <v>0</v>
      </c>
      <c r="AC15" s="39"/>
      <c r="AD15" s="96"/>
      <c r="AE15" s="120">
        <f t="shared" si="0"/>
        <v>35</v>
      </c>
      <c r="AF15" s="40">
        <f t="shared" si="1"/>
        <v>0</v>
      </c>
      <c r="AG15" s="40">
        <f t="shared" si="2"/>
        <v>0</v>
      </c>
      <c r="AH15" s="129">
        <f t="shared" si="3"/>
        <v>0</v>
      </c>
      <c r="AI15" s="122">
        <f t="shared" si="4"/>
        <v>35</v>
      </c>
    </row>
    <row r="16" spans="1:35" ht="12.75">
      <c r="A16" s="178">
        <v>9</v>
      </c>
      <c r="B16" s="152" t="s">
        <v>72</v>
      </c>
      <c r="C16" s="35">
        <v>2</v>
      </c>
      <c r="D16" s="32"/>
      <c r="E16" s="38"/>
      <c r="F16" s="33">
        <f>C16*(37-I6/30)</f>
        <v>70</v>
      </c>
      <c r="G16" s="34">
        <f>D16*(37-I6/30)</f>
        <v>0</v>
      </c>
      <c r="H16" s="39"/>
      <c r="I16" s="96"/>
      <c r="J16" s="35"/>
      <c r="K16" s="52"/>
      <c r="L16" s="36"/>
      <c r="M16" s="33">
        <f>J16*(37-P6/30)</f>
        <v>0</v>
      </c>
      <c r="N16" s="34">
        <f>K16*(37-P6/30)</f>
        <v>0</v>
      </c>
      <c r="O16" s="39"/>
      <c r="P16" s="90"/>
      <c r="Q16" s="37"/>
      <c r="R16" s="31"/>
      <c r="S16" s="38"/>
      <c r="T16" s="33">
        <f>Q16*(37-W6/30)</f>
        <v>0</v>
      </c>
      <c r="U16" s="61">
        <f>R16*(37-W6/30)</f>
        <v>0</v>
      </c>
      <c r="V16" s="39"/>
      <c r="W16" s="90"/>
      <c r="X16" s="37"/>
      <c r="Y16" s="31"/>
      <c r="Z16" s="32"/>
      <c r="AA16" s="22">
        <f>X16*(34-AD6/30)</f>
        <v>0</v>
      </c>
      <c r="AB16" s="34">
        <f>Y16*(34-AD6/30)</f>
        <v>0</v>
      </c>
      <c r="AC16" s="39"/>
      <c r="AD16" s="96"/>
      <c r="AE16" s="120">
        <f t="shared" si="0"/>
        <v>70</v>
      </c>
      <c r="AF16" s="40">
        <f t="shared" si="1"/>
        <v>0</v>
      </c>
      <c r="AG16" s="40">
        <f t="shared" si="2"/>
        <v>0</v>
      </c>
      <c r="AH16" s="129">
        <f t="shared" si="3"/>
        <v>0</v>
      </c>
      <c r="AI16" s="122">
        <f t="shared" si="4"/>
        <v>70</v>
      </c>
    </row>
    <row r="17" spans="1:35" ht="12.75">
      <c r="A17" s="178">
        <v>10</v>
      </c>
      <c r="B17" s="152" t="s">
        <v>70</v>
      </c>
      <c r="C17" s="35">
        <v>1</v>
      </c>
      <c r="D17" s="32"/>
      <c r="E17" s="38"/>
      <c r="F17" s="33">
        <f>C17*(37-I6/30)</f>
        <v>35</v>
      </c>
      <c r="G17" s="34">
        <f>D17*(37-I6/30)</f>
        <v>0</v>
      </c>
      <c r="H17" s="39"/>
      <c r="I17" s="96"/>
      <c r="J17" s="35"/>
      <c r="K17" s="52"/>
      <c r="L17" s="36"/>
      <c r="M17" s="33">
        <f>J17*(37-P6/30)</f>
        <v>0</v>
      </c>
      <c r="N17" s="34">
        <f>K17*(37-P6/30)</f>
        <v>0</v>
      </c>
      <c r="O17" s="39"/>
      <c r="P17" s="90"/>
      <c r="Q17" s="37"/>
      <c r="R17" s="31"/>
      <c r="S17" s="38"/>
      <c r="T17" s="33">
        <f>Q17*(37-W6/30)</f>
        <v>0</v>
      </c>
      <c r="U17" s="61">
        <f>R17*(37-W6/30)</f>
        <v>0</v>
      </c>
      <c r="V17" s="39"/>
      <c r="W17" s="90"/>
      <c r="X17" s="37"/>
      <c r="Y17" s="31"/>
      <c r="Z17" s="32"/>
      <c r="AA17" s="22">
        <f>X17*(34-AD6/30)</f>
        <v>0</v>
      </c>
      <c r="AB17" s="34">
        <f>Y17*(34-AD6/30)</f>
        <v>0</v>
      </c>
      <c r="AC17" s="39"/>
      <c r="AD17" s="96"/>
      <c r="AE17" s="120">
        <f t="shared" si="0"/>
        <v>35</v>
      </c>
      <c r="AF17" s="40">
        <f t="shared" si="1"/>
        <v>0</v>
      </c>
      <c r="AG17" s="40">
        <f t="shared" si="2"/>
        <v>0</v>
      </c>
      <c r="AH17" s="129">
        <f t="shared" si="3"/>
        <v>0</v>
      </c>
      <c r="AI17" s="122">
        <f t="shared" si="4"/>
        <v>35</v>
      </c>
    </row>
    <row r="18" spans="1:35" ht="12.75">
      <c r="A18" s="178">
        <v>11</v>
      </c>
      <c r="B18" s="152" t="s">
        <v>73</v>
      </c>
      <c r="C18" s="35">
        <v>2</v>
      </c>
      <c r="D18" s="32"/>
      <c r="E18" s="38"/>
      <c r="F18" s="33">
        <f>C18*(37-I6/30)</f>
        <v>70</v>
      </c>
      <c r="G18" s="34">
        <f>D18*(37-I6/30)</f>
        <v>0</v>
      </c>
      <c r="H18" s="39"/>
      <c r="I18" s="96"/>
      <c r="J18" s="41"/>
      <c r="K18" s="52"/>
      <c r="L18" s="36"/>
      <c r="M18" s="33">
        <f>J18*(37-P6/30)</f>
        <v>0</v>
      </c>
      <c r="N18" s="34">
        <f>K18*(37-P6/30)</f>
        <v>0</v>
      </c>
      <c r="O18" s="39"/>
      <c r="P18" s="90"/>
      <c r="Q18" s="37"/>
      <c r="R18" s="31"/>
      <c r="S18" s="38"/>
      <c r="T18" s="33">
        <f>Q18*(37-W6/30)</f>
        <v>0</v>
      </c>
      <c r="U18" s="61">
        <f>R18*(37-W6/30)</f>
        <v>0</v>
      </c>
      <c r="V18" s="39"/>
      <c r="W18" s="90"/>
      <c r="X18" s="37"/>
      <c r="Y18" s="31"/>
      <c r="Z18" s="32"/>
      <c r="AA18" s="22">
        <f>X18*(34-AD6/30)</f>
        <v>0</v>
      </c>
      <c r="AB18" s="34">
        <f>Y18*(34-AD6/30)</f>
        <v>0</v>
      </c>
      <c r="AC18" s="39"/>
      <c r="AD18" s="96"/>
      <c r="AE18" s="120">
        <f t="shared" si="0"/>
        <v>70</v>
      </c>
      <c r="AF18" s="40">
        <f t="shared" si="1"/>
        <v>0</v>
      </c>
      <c r="AG18" s="40">
        <f t="shared" si="2"/>
        <v>0</v>
      </c>
      <c r="AH18" s="129">
        <f t="shared" si="3"/>
        <v>0</v>
      </c>
      <c r="AI18" s="122">
        <f t="shared" si="4"/>
        <v>70</v>
      </c>
    </row>
    <row r="19" spans="1:35" ht="12.75">
      <c r="A19" s="178">
        <v>12</v>
      </c>
      <c r="B19" s="152" t="s">
        <v>74</v>
      </c>
      <c r="C19" s="35">
        <v>2</v>
      </c>
      <c r="D19" s="32"/>
      <c r="E19" s="38"/>
      <c r="F19" s="33">
        <f>C19*(37-I6/30)</f>
        <v>70</v>
      </c>
      <c r="G19" s="34">
        <f>D19*(37-I6/30)</f>
        <v>0</v>
      </c>
      <c r="H19" s="39"/>
      <c r="I19" s="96"/>
      <c r="J19" s="41"/>
      <c r="K19" s="52"/>
      <c r="L19" s="36"/>
      <c r="M19" s="33">
        <f>J19*(37-P6/30)</f>
        <v>0</v>
      </c>
      <c r="N19" s="34">
        <f>K19*(37-P6/30)</f>
        <v>0</v>
      </c>
      <c r="O19" s="39"/>
      <c r="P19" s="90"/>
      <c r="Q19" s="37"/>
      <c r="R19" s="31"/>
      <c r="S19" s="38"/>
      <c r="T19" s="33">
        <f>Q19*(37-W6/30)</f>
        <v>0</v>
      </c>
      <c r="U19" s="61">
        <f>R19*(37-W6/30)</f>
        <v>0</v>
      </c>
      <c r="V19" s="39"/>
      <c r="W19" s="90"/>
      <c r="X19" s="37"/>
      <c r="Y19" s="31"/>
      <c r="Z19" s="32"/>
      <c r="AA19" s="22">
        <f>X19*(34-AD6/30)</f>
        <v>0</v>
      </c>
      <c r="AB19" s="34">
        <f>Y19*(34-AD6/30)</f>
        <v>0</v>
      </c>
      <c r="AC19" s="39"/>
      <c r="AD19" s="96"/>
      <c r="AE19" s="120">
        <f t="shared" si="0"/>
        <v>70</v>
      </c>
      <c r="AF19" s="40">
        <f t="shared" si="1"/>
        <v>0</v>
      </c>
      <c r="AG19" s="40">
        <f t="shared" si="2"/>
        <v>0</v>
      </c>
      <c r="AH19" s="129">
        <f t="shared" si="3"/>
        <v>0</v>
      </c>
      <c r="AI19" s="122">
        <f t="shared" si="4"/>
        <v>70</v>
      </c>
    </row>
    <row r="20" spans="1:35" ht="12.75">
      <c r="A20" s="178">
        <v>13</v>
      </c>
      <c r="B20" s="152" t="s">
        <v>76</v>
      </c>
      <c r="C20" s="35"/>
      <c r="D20" s="32"/>
      <c r="E20" s="38"/>
      <c r="F20" s="33"/>
      <c r="G20" s="34"/>
      <c r="H20" s="39"/>
      <c r="I20" s="96"/>
      <c r="J20" s="41"/>
      <c r="K20" s="52"/>
      <c r="L20" s="36"/>
      <c r="M20" s="33"/>
      <c r="N20" s="34"/>
      <c r="O20" s="39"/>
      <c r="P20" s="90"/>
      <c r="Q20" s="37"/>
      <c r="R20" s="31"/>
      <c r="S20" s="38"/>
      <c r="T20" s="33"/>
      <c r="U20" s="61"/>
      <c r="V20" s="39"/>
      <c r="W20" s="90"/>
      <c r="X20" s="37">
        <v>1</v>
      </c>
      <c r="Y20" s="31"/>
      <c r="Z20" s="32"/>
      <c r="AA20" s="22">
        <f>X20*(34-AD6/30)</f>
        <v>30</v>
      </c>
      <c r="AB20" s="34"/>
      <c r="AC20" s="39"/>
      <c r="AD20" s="96"/>
      <c r="AE20" s="120">
        <f t="shared" si="0"/>
        <v>30</v>
      </c>
      <c r="AF20" s="40"/>
      <c r="AG20" s="40"/>
      <c r="AH20" s="129"/>
      <c r="AI20" s="122">
        <f t="shared" si="4"/>
        <v>30</v>
      </c>
    </row>
    <row r="21" spans="1:35" ht="13.5" thickBot="1">
      <c r="A21" s="178">
        <v>14</v>
      </c>
      <c r="B21" s="152" t="s">
        <v>75</v>
      </c>
      <c r="C21" s="35"/>
      <c r="D21" s="32"/>
      <c r="E21" s="38"/>
      <c r="F21" s="33">
        <f>C21*(37-I6/30)</f>
        <v>0</v>
      </c>
      <c r="G21" s="34">
        <f>D21*(37-I6/30)</f>
        <v>0</v>
      </c>
      <c r="H21" s="39"/>
      <c r="I21" s="96"/>
      <c r="J21" s="41"/>
      <c r="K21" s="52"/>
      <c r="L21" s="36"/>
      <c r="M21" s="33">
        <f>J21*(37-P6/30)</f>
        <v>0</v>
      </c>
      <c r="N21" s="34">
        <f>K21*(37-P6/30)</f>
        <v>0</v>
      </c>
      <c r="O21" s="39"/>
      <c r="P21" s="90"/>
      <c r="Q21" s="37"/>
      <c r="R21" s="31"/>
      <c r="S21" s="38"/>
      <c r="T21" s="33">
        <f>Q21*(37-W6/30)</f>
        <v>0</v>
      </c>
      <c r="U21" s="61">
        <f>R21*(37-W6/30)</f>
        <v>0</v>
      </c>
      <c r="V21" s="39"/>
      <c r="W21" s="90"/>
      <c r="X21" s="37">
        <v>1</v>
      </c>
      <c r="Y21" s="31"/>
      <c r="Z21" s="32"/>
      <c r="AA21" s="33">
        <f>X21*(34-AD6/30)</f>
        <v>30</v>
      </c>
      <c r="AB21" s="34">
        <f>Y21*(34-AD6/30)</f>
        <v>0</v>
      </c>
      <c r="AC21" s="39"/>
      <c r="AD21" s="96"/>
      <c r="AE21" s="120">
        <f t="shared" si="0"/>
        <v>30</v>
      </c>
      <c r="AF21" s="40">
        <f t="shared" si="1"/>
        <v>0</v>
      </c>
      <c r="AG21" s="142">
        <f t="shared" si="2"/>
        <v>0</v>
      </c>
      <c r="AH21" s="129">
        <f t="shared" si="3"/>
        <v>0</v>
      </c>
      <c r="AI21" s="122">
        <f t="shared" si="4"/>
        <v>30</v>
      </c>
    </row>
    <row r="22" spans="1:35" s="2" customFormat="1" ht="13.5" thickBot="1">
      <c r="A22" s="462" t="s">
        <v>13</v>
      </c>
      <c r="B22" s="463"/>
      <c r="C22" s="66">
        <f aca="true" t="shared" si="5" ref="C22:AF22">SUM(C23:C32)</f>
        <v>3</v>
      </c>
      <c r="D22" s="68">
        <f t="shared" si="5"/>
        <v>1</v>
      </c>
      <c r="E22" s="117">
        <f t="shared" si="5"/>
        <v>5</v>
      </c>
      <c r="F22" s="66">
        <f t="shared" si="5"/>
        <v>105</v>
      </c>
      <c r="G22" s="67">
        <f t="shared" si="5"/>
        <v>35</v>
      </c>
      <c r="H22" s="70">
        <f t="shared" si="5"/>
        <v>175</v>
      </c>
      <c r="I22" s="68">
        <f t="shared" si="5"/>
        <v>60</v>
      </c>
      <c r="J22" s="66">
        <f t="shared" si="5"/>
        <v>7</v>
      </c>
      <c r="K22" s="70">
        <f t="shared" si="5"/>
        <v>4</v>
      </c>
      <c r="L22" s="68">
        <f t="shared" si="5"/>
        <v>8</v>
      </c>
      <c r="M22" s="71">
        <f t="shared" si="5"/>
        <v>245</v>
      </c>
      <c r="N22" s="72">
        <f t="shared" si="5"/>
        <v>140</v>
      </c>
      <c r="O22" s="73">
        <f t="shared" si="5"/>
        <v>280</v>
      </c>
      <c r="P22" s="94">
        <f t="shared" si="5"/>
        <v>60</v>
      </c>
      <c r="Q22" s="69">
        <f t="shared" si="5"/>
        <v>4</v>
      </c>
      <c r="R22" s="67">
        <f t="shared" si="5"/>
        <v>2</v>
      </c>
      <c r="S22" s="68">
        <f t="shared" si="5"/>
        <v>13</v>
      </c>
      <c r="T22" s="71">
        <f t="shared" si="5"/>
        <v>140</v>
      </c>
      <c r="U22" s="84">
        <f t="shared" si="5"/>
        <v>70</v>
      </c>
      <c r="V22" s="73">
        <f t="shared" si="5"/>
        <v>455</v>
      </c>
      <c r="W22" s="94">
        <f t="shared" si="5"/>
        <v>60</v>
      </c>
      <c r="X22" s="69">
        <f t="shared" si="5"/>
        <v>3</v>
      </c>
      <c r="Y22" s="67">
        <f t="shared" si="5"/>
        <v>2</v>
      </c>
      <c r="Z22" s="68">
        <f t="shared" si="5"/>
        <v>12</v>
      </c>
      <c r="AA22" s="110">
        <f t="shared" si="5"/>
        <v>90</v>
      </c>
      <c r="AB22" s="111">
        <f t="shared" si="5"/>
        <v>60</v>
      </c>
      <c r="AC22" s="112">
        <f t="shared" si="5"/>
        <v>360</v>
      </c>
      <c r="AD22" s="113">
        <f t="shared" si="5"/>
        <v>120</v>
      </c>
      <c r="AE22" s="131">
        <f t="shared" si="5"/>
        <v>580</v>
      </c>
      <c r="AF22" s="230">
        <f t="shared" si="5"/>
        <v>305</v>
      </c>
      <c r="AG22" s="231">
        <f>SUM(H22,O22,V22,AC22)</f>
        <v>1270</v>
      </c>
      <c r="AH22" s="232">
        <f>SUM(AH23:AH32)</f>
        <v>300</v>
      </c>
      <c r="AI22" s="125">
        <f>SUM(AI23:AI32)</f>
        <v>2455</v>
      </c>
    </row>
    <row r="23" spans="1:35" ht="12.75">
      <c r="A23" s="176">
        <v>15</v>
      </c>
      <c r="B23" s="206" t="s">
        <v>98</v>
      </c>
      <c r="C23" s="266">
        <v>2</v>
      </c>
      <c r="D23" s="267"/>
      <c r="E23" s="268"/>
      <c r="F23" s="269">
        <f>C23*(37-I22/30)</f>
        <v>70</v>
      </c>
      <c r="G23" s="270">
        <f>D23*(37-I22/30)</f>
        <v>0</v>
      </c>
      <c r="H23" s="270">
        <f>E23*35</f>
        <v>0</v>
      </c>
      <c r="I23" s="271"/>
      <c r="J23" s="266">
        <v>2</v>
      </c>
      <c r="K23" s="267"/>
      <c r="L23" s="273"/>
      <c r="M23" s="274">
        <f>J23*(37-P22/30)</f>
        <v>70</v>
      </c>
      <c r="N23" s="275">
        <f>K23*(37-P22/30)</f>
        <v>0</v>
      </c>
      <c r="O23" s="275"/>
      <c r="P23" s="313"/>
      <c r="Q23" s="266">
        <v>2</v>
      </c>
      <c r="R23" s="267"/>
      <c r="S23" s="273"/>
      <c r="T23" s="274">
        <f>Q23*(37-W22/30)</f>
        <v>70</v>
      </c>
      <c r="U23" s="277">
        <f>R23*(37-W22/30)</f>
        <v>0</v>
      </c>
      <c r="V23" s="270"/>
      <c r="W23" s="276"/>
      <c r="X23" s="266">
        <v>2</v>
      </c>
      <c r="Y23" s="267"/>
      <c r="Z23" s="268"/>
      <c r="AA23" s="269">
        <f>X23*(34-AD22/30)</f>
        <v>60</v>
      </c>
      <c r="AB23" s="270">
        <f>Y23*(34-AD22/30)</f>
        <v>0</v>
      </c>
      <c r="AC23" s="270">
        <f>Z23*33</f>
        <v>0</v>
      </c>
      <c r="AD23" s="314"/>
      <c r="AE23" s="126">
        <f>SUM(F23,M23,T23,AA23)</f>
        <v>270</v>
      </c>
      <c r="AF23" s="127">
        <f>SUM(G23,N23,U23,AB23)</f>
        <v>0</v>
      </c>
      <c r="AG23" s="127">
        <f>SUM(H23,O23,V23,AC23)</f>
        <v>0</v>
      </c>
      <c r="AH23" s="128">
        <f>SUM(I23,P23,W23,AD23)</f>
        <v>0</v>
      </c>
      <c r="AI23" s="121">
        <f aca="true" t="shared" si="6" ref="AI23:AI32">SUM(AE23:AH23)</f>
        <v>270</v>
      </c>
    </row>
    <row r="24" spans="1:35" ht="12.75">
      <c r="A24" s="178">
        <v>16</v>
      </c>
      <c r="B24" s="145" t="s">
        <v>99</v>
      </c>
      <c r="C24" s="280">
        <v>1</v>
      </c>
      <c r="D24" s="281">
        <v>1</v>
      </c>
      <c r="E24" s="282"/>
      <c r="F24" s="283">
        <f>C24*(37-I22/30)</f>
        <v>35</v>
      </c>
      <c r="G24" s="284">
        <f>D24*(37-I22/30)</f>
        <v>35</v>
      </c>
      <c r="H24" s="284">
        <f>E24*35</f>
        <v>0</v>
      </c>
      <c r="I24" s="285"/>
      <c r="J24" s="286">
        <v>1</v>
      </c>
      <c r="K24" s="281">
        <v>2</v>
      </c>
      <c r="L24" s="287"/>
      <c r="M24" s="283">
        <f>J24*(37-P22/30)</f>
        <v>35</v>
      </c>
      <c r="N24" s="284">
        <f>K24*(37-P22/30)</f>
        <v>70</v>
      </c>
      <c r="O24" s="284"/>
      <c r="P24" s="291"/>
      <c r="Q24" s="280"/>
      <c r="R24" s="281"/>
      <c r="S24" s="287"/>
      <c r="T24" s="283">
        <f>Q24*(37-W22/30)</f>
        <v>0</v>
      </c>
      <c r="U24" s="290">
        <f>R24*(37-W22/30)</f>
        <v>0</v>
      </c>
      <c r="V24" s="284"/>
      <c r="W24" s="291"/>
      <c r="X24" s="280"/>
      <c r="Y24" s="281"/>
      <c r="Z24" s="282"/>
      <c r="AA24" s="283">
        <f>X24*(34-AD22/30)</f>
        <v>0</v>
      </c>
      <c r="AB24" s="284">
        <f>Y24*(34-AD17/30)</f>
        <v>0</v>
      </c>
      <c r="AC24" s="284">
        <f>Z24*33</f>
        <v>0</v>
      </c>
      <c r="AD24" s="315"/>
      <c r="AE24" s="101">
        <f aca="true" t="shared" si="7" ref="AE24:AE32">SUM(F24,M24,T24,AA24)</f>
        <v>70</v>
      </c>
      <c r="AF24" s="40">
        <f aca="true" t="shared" si="8" ref="AF24:AF32">SUM(G24,N24,U24,AB24)</f>
        <v>105</v>
      </c>
      <c r="AG24" s="40">
        <f aca="true" t="shared" si="9" ref="AG24:AG32">SUM(H24,O24,V24,AC24)</f>
        <v>0</v>
      </c>
      <c r="AH24" s="129">
        <f aca="true" t="shared" si="10" ref="AH24:AH32">SUM(I24,P24,W24,AD24)</f>
        <v>0</v>
      </c>
      <c r="AI24" s="122">
        <f t="shared" si="6"/>
        <v>175</v>
      </c>
    </row>
    <row r="25" spans="1:35" ht="12.75">
      <c r="A25" s="178">
        <v>17</v>
      </c>
      <c r="B25" s="145" t="s">
        <v>78</v>
      </c>
      <c r="C25" s="280"/>
      <c r="D25" s="281"/>
      <c r="E25" s="282"/>
      <c r="F25" s="283">
        <f>C25*(37-I22/30)</f>
        <v>0</v>
      </c>
      <c r="G25" s="284">
        <f>D25*(37-I22/30)</f>
        <v>0</v>
      </c>
      <c r="H25" s="284">
        <f>E25*35</f>
        <v>0</v>
      </c>
      <c r="I25" s="285"/>
      <c r="J25" s="286"/>
      <c r="K25" s="281">
        <v>2</v>
      </c>
      <c r="L25" s="287"/>
      <c r="M25" s="283">
        <f>J25*(37-P22/30)</f>
        <v>0</v>
      </c>
      <c r="N25" s="284">
        <f>K25*(37-P22/30)</f>
        <v>70</v>
      </c>
      <c r="O25" s="284"/>
      <c r="P25" s="291"/>
      <c r="Q25" s="280"/>
      <c r="R25" s="281"/>
      <c r="S25" s="287"/>
      <c r="T25" s="283">
        <f>Q25*(37-W22/30)</f>
        <v>0</v>
      </c>
      <c r="U25" s="290"/>
      <c r="V25" s="284"/>
      <c r="W25" s="291"/>
      <c r="X25" s="280"/>
      <c r="Y25" s="281"/>
      <c r="Z25" s="282"/>
      <c r="AA25" s="283">
        <f>X25*(34-AD22/30)</f>
        <v>0</v>
      </c>
      <c r="AB25" s="284">
        <f>Y25*(34-AD22/30)</f>
        <v>0</v>
      </c>
      <c r="AC25" s="284">
        <f>Z25*33</f>
        <v>0</v>
      </c>
      <c r="AD25" s="315"/>
      <c r="AE25" s="101">
        <f t="shared" si="7"/>
        <v>0</v>
      </c>
      <c r="AF25" s="40">
        <f t="shared" si="8"/>
        <v>70</v>
      </c>
      <c r="AG25" s="40">
        <f t="shared" si="9"/>
        <v>0</v>
      </c>
      <c r="AH25" s="129">
        <f t="shared" si="10"/>
        <v>0</v>
      </c>
      <c r="AI25" s="122">
        <f t="shared" si="6"/>
        <v>70</v>
      </c>
    </row>
    <row r="26" spans="1:35" ht="12.75">
      <c r="A26" s="178">
        <v>18</v>
      </c>
      <c r="B26" s="199" t="s">
        <v>81</v>
      </c>
      <c r="C26" s="280"/>
      <c r="D26" s="281"/>
      <c r="E26" s="282"/>
      <c r="F26" s="283">
        <f>C26*(37-I22/30)</f>
        <v>0</v>
      </c>
      <c r="G26" s="284">
        <f>D26*(37-I22/30)</f>
        <v>0</v>
      </c>
      <c r="H26" s="284"/>
      <c r="I26" s="285"/>
      <c r="J26" s="286">
        <v>2</v>
      </c>
      <c r="K26" s="281"/>
      <c r="L26" s="287"/>
      <c r="M26" s="274">
        <f>J26*(37-P22/30)</f>
        <v>70</v>
      </c>
      <c r="N26" s="284">
        <f>K26*(37-P22/30)</f>
        <v>0</v>
      </c>
      <c r="O26" s="284"/>
      <c r="P26" s="291"/>
      <c r="Q26" s="280"/>
      <c r="R26" s="281"/>
      <c r="S26" s="287"/>
      <c r="T26" s="283">
        <f>Q26*(37-W22/30)</f>
        <v>0</v>
      </c>
      <c r="U26" s="290"/>
      <c r="V26" s="284"/>
      <c r="W26" s="291"/>
      <c r="X26" s="280"/>
      <c r="Y26" s="281"/>
      <c r="Z26" s="282"/>
      <c r="AA26" s="283">
        <f>X26*(34-AD22/30)</f>
        <v>0</v>
      </c>
      <c r="AB26" s="284"/>
      <c r="AC26" s="284"/>
      <c r="AD26" s="315"/>
      <c r="AE26" s="101">
        <f t="shared" si="7"/>
        <v>70</v>
      </c>
      <c r="AF26" s="40">
        <f t="shared" si="8"/>
        <v>0</v>
      </c>
      <c r="AG26" s="40">
        <f t="shared" si="9"/>
        <v>0</v>
      </c>
      <c r="AH26" s="129">
        <f t="shared" si="10"/>
        <v>0</v>
      </c>
      <c r="AI26" s="122">
        <f t="shared" si="6"/>
        <v>70</v>
      </c>
    </row>
    <row r="27" spans="1:35" ht="12.75">
      <c r="A27" s="178">
        <v>19</v>
      </c>
      <c r="B27" s="203" t="s">
        <v>80</v>
      </c>
      <c r="C27" s="280"/>
      <c r="D27" s="281"/>
      <c r="E27" s="282"/>
      <c r="F27" s="283">
        <f>C27*(37-I22/30)</f>
        <v>0</v>
      </c>
      <c r="G27" s="284">
        <f>D27*(37-I22/30)</f>
        <v>0</v>
      </c>
      <c r="H27" s="284">
        <f>E27*35</f>
        <v>0</v>
      </c>
      <c r="I27" s="285"/>
      <c r="J27" s="286">
        <v>2</v>
      </c>
      <c r="K27" s="281"/>
      <c r="L27" s="287"/>
      <c r="M27" s="283">
        <f>J27*(37-P22/30)</f>
        <v>70</v>
      </c>
      <c r="N27" s="284">
        <f>K27*(37-P22/30)</f>
        <v>0</v>
      </c>
      <c r="O27" s="284"/>
      <c r="P27" s="291"/>
      <c r="Q27" s="280"/>
      <c r="R27" s="281"/>
      <c r="S27" s="287"/>
      <c r="T27" s="283">
        <f>Q27*(37-W22/30)</f>
        <v>0</v>
      </c>
      <c r="U27" s="290">
        <f>R27*(37-W22/30)</f>
        <v>0</v>
      </c>
      <c r="V27" s="284"/>
      <c r="W27" s="291"/>
      <c r="X27" s="280"/>
      <c r="Y27" s="281"/>
      <c r="Z27" s="282"/>
      <c r="AA27" s="283">
        <f>X27*(34-AD22/30)</f>
        <v>0</v>
      </c>
      <c r="AB27" s="284">
        <f>Y27*(34-AD22/30)</f>
        <v>0</v>
      </c>
      <c r="AC27" s="284">
        <f>Z27*33</f>
        <v>0</v>
      </c>
      <c r="AD27" s="315"/>
      <c r="AE27" s="101">
        <f t="shared" si="7"/>
        <v>70</v>
      </c>
      <c r="AF27" s="40">
        <f t="shared" si="8"/>
        <v>0</v>
      </c>
      <c r="AG27" s="40">
        <f t="shared" si="9"/>
        <v>0</v>
      </c>
      <c r="AH27" s="129">
        <f t="shared" si="10"/>
        <v>0</v>
      </c>
      <c r="AI27" s="122">
        <f t="shared" si="6"/>
        <v>70</v>
      </c>
    </row>
    <row r="28" spans="1:35" ht="12.75">
      <c r="A28" s="178">
        <v>20</v>
      </c>
      <c r="B28" s="185" t="s">
        <v>100</v>
      </c>
      <c r="C28" s="280"/>
      <c r="D28" s="281"/>
      <c r="E28" s="282"/>
      <c r="F28" s="283">
        <f>C28*(37-I22/30)</f>
        <v>0</v>
      </c>
      <c r="G28" s="284">
        <f>D28*(37-I22/30)</f>
        <v>0</v>
      </c>
      <c r="H28" s="284">
        <f>E28*35</f>
        <v>0</v>
      </c>
      <c r="I28" s="285"/>
      <c r="J28" s="286"/>
      <c r="K28" s="281"/>
      <c r="L28" s="287"/>
      <c r="M28" s="283">
        <f>J28*(37-P22/30)</f>
        <v>0</v>
      </c>
      <c r="N28" s="284">
        <f>K28*(37-P22/30)</f>
        <v>0</v>
      </c>
      <c r="O28" s="284"/>
      <c r="P28" s="291"/>
      <c r="Q28" s="280"/>
      <c r="R28" s="281">
        <v>2</v>
      </c>
      <c r="S28" s="287"/>
      <c r="T28" s="283">
        <f>Q28*(37-W22/30)</f>
        <v>0</v>
      </c>
      <c r="U28" s="290">
        <f>R28*(37-W22/30)</f>
        <v>70</v>
      </c>
      <c r="V28" s="284"/>
      <c r="W28" s="291"/>
      <c r="X28" s="280"/>
      <c r="Y28" s="281"/>
      <c r="Z28" s="282"/>
      <c r="AA28" s="283">
        <f>X28*(34-AD22/30)</f>
        <v>0</v>
      </c>
      <c r="AB28" s="284">
        <f>Y28*(34-AD22/30)</f>
        <v>0</v>
      </c>
      <c r="AC28" s="284">
        <f>Z28*33</f>
        <v>0</v>
      </c>
      <c r="AD28" s="315"/>
      <c r="AE28" s="101">
        <f t="shared" si="7"/>
        <v>0</v>
      </c>
      <c r="AF28" s="40">
        <f t="shared" si="8"/>
        <v>70</v>
      </c>
      <c r="AG28" s="40">
        <f t="shared" si="9"/>
        <v>0</v>
      </c>
      <c r="AH28" s="129">
        <f t="shared" si="10"/>
        <v>0</v>
      </c>
      <c r="AI28" s="122">
        <f t="shared" si="6"/>
        <v>70</v>
      </c>
    </row>
    <row r="29" spans="1:35" ht="12.75">
      <c r="A29" s="178">
        <v>21</v>
      </c>
      <c r="B29" s="185" t="s">
        <v>121</v>
      </c>
      <c r="C29" s="280"/>
      <c r="D29" s="281"/>
      <c r="E29" s="282"/>
      <c r="F29" s="283">
        <f>C29*(37-I22/30)</f>
        <v>0</v>
      </c>
      <c r="G29" s="284">
        <f>D29*(37-I22/30)</f>
        <v>0</v>
      </c>
      <c r="H29" s="284"/>
      <c r="I29" s="285"/>
      <c r="J29" s="286"/>
      <c r="K29" s="281"/>
      <c r="L29" s="287"/>
      <c r="M29" s="283">
        <f>J29*(37-P22/30)</f>
        <v>0</v>
      </c>
      <c r="N29" s="284">
        <f>K29*(37-P22/30)</f>
        <v>0</v>
      </c>
      <c r="O29" s="284"/>
      <c r="P29" s="291"/>
      <c r="Q29" s="280">
        <v>2</v>
      </c>
      <c r="R29" s="281"/>
      <c r="S29" s="287"/>
      <c r="T29" s="283">
        <f>Q29*(37-W22/30)</f>
        <v>70</v>
      </c>
      <c r="U29" s="290">
        <f>R29*(37-W22/30)</f>
        <v>0</v>
      </c>
      <c r="V29" s="284"/>
      <c r="W29" s="291"/>
      <c r="X29" s="280"/>
      <c r="Y29" s="281"/>
      <c r="Z29" s="282"/>
      <c r="AA29" s="283">
        <f>X29*(34-AD22/30)</f>
        <v>0</v>
      </c>
      <c r="AB29" s="284">
        <f>Y29*(34-AD22/30)</f>
        <v>0</v>
      </c>
      <c r="AC29" s="284"/>
      <c r="AD29" s="315"/>
      <c r="AE29" s="101">
        <f t="shared" si="7"/>
        <v>70</v>
      </c>
      <c r="AF29" s="40">
        <f t="shared" si="8"/>
        <v>0</v>
      </c>
      <c r="AG29" s="40">
        <f t="shared" si="9"/>
        <v>0</v>
      </c>
      <c r="AH29" s="129">
        <f t="shared" si="10"/>
        <v>0</v>
      </c>
      <c r="AI29" s="122">
        <f t="shared" si="6"/>
        <v>70</v>
      </c>
    </row>
    <row r="30" spans="1:35" ht="12.75">
      <c r="A30" s="178">
        <v>22</v>
      </c>
      <c r="B30" s="145" t="s">
        <v>101</v>
      </c>
      <c r="C30" s="280"/>
      <c r="D30" s="281"/>
      <c r="E30" s="282"/>
      <c r="F30" s="283">
        <f>C30*(37-I22/30)</f>
        <v>0</v>
      </c>
      <c r="G30" s="284">
        <f>D30*(37-I22/30)</f>
        <v>0</v>
      </c>
      <c r="H30" s="284">
        <f>E30*(37-I22/30)</f>
        <v>0</v>
      </c>
      <c r="I30" s="285"/>
      <c r="J30" s="286"/>
      <c r="K30" s="281"/>
      <c r="L30" s="287"/>
      <c r="M30" s="283">
        <f>J30*(37-P22/30)</f>
        <v>0</v>
      </c>
      <c r="N30" s="284">
        <f>K30*(37-P22/30)</f>
        <v>0</v>
      </c>
      <c r="O30" s="284">
        <f>L30*(37-P22/30)</f>
        <v>0</v>
      </c>
      <c r="P30" s="291"/>
      <c r="Q30" s="280"/>
      <c r="R30" s="281"/>
      <c r="S30" s="287"/>
      <c r="T30" s="283">
        <f>Q30*(37-W27/30)</f>
        <v>0</v>
      </c>
      <c r="U30" s="290">
        <f>R30*(37-W22/30)</f>
        <v>0</v>
      </c>
      <c r="V30" s="290">
        <f>S30*(37-W22/30)</f>
        <v>0</v>
      </c>
      <c r="W30" s="291"/>
      <c r="X30" s="280">
        <v>1</v>
      </c>
      <c r="Y30" s="281"/>
      <c r="Z30" s="282"/>
      <c r="AA30" s="283">
        <f>X30*(34-AD22/30)</f>
        <v>30</v>
      </c>
      <c r="AB30" s="284">
        <f>Y30*(34-AD22/30)</f>
        <v>0</v>
      </c>
      <c r="AC30" s="284">
        <f>Z30*(34-AD22/30)</f>
        <v>0</v>
      </c>
      <c r="AD30" s="315"/>
      <c r="AE30" s="101">
        <f t="shared" si="7"/>
        <v>30</v>
      </c>
      <c r="AF30" s="40">
        <f t="shared" si="8"/>
        <v>0</v>
      </c>
      <c r="AG30" s="40">
        <f t="shared" si="9"/>
        <v>0</v>
      </c>
      <c r="AH30" s="129">
        <f t="shared" si="10"/>
        <v>0</v>
      </c>
      <c r="AI30" s="122">
        <f t="shared" si="6"/>
        <v>30</v>
      </c>
    </row>
    <row r="31" spans="1:35" ht="12.75">
      <c r="A31" s="178">
        <v>23</v>
      </c>
      <c r="B31" s="152" t="s">
        <v>84</v>
      </c>
      <c r="C31" s="280"/>
      <c r="D31" s="281"/>
      <c r="E31" s="282"/>
      <c r="F31" s="283">
        <f>C31*(37-I22/30)</f>
        <v>0</v>
      </c>
      <c r="G31" s="284">
        <f>D31*(37-I22/30)</f>
        <v>0</v>
      </c>
      <c r="H31" s="284"/>
      <c r="I31" s="285"/>
      <c r="J31" s="286"/>
      <c r="K31" s="281"/>
      <c r="L31" s="287"/>
      <c r="M31" s="283">
        <f>J31*(37-P22/30)</f>
        <v>0</v>
      </c>
      <c r="N31" s="284">
        <f>K31*(37-P22/30)</f>
        <v>0</v>
      </c>
      <c r="O31" s="284"/>
      <c r="P31" s="291"/>
      <c r="Q31" s="280"/>
      <c r="R31" s="281"/>
      <c r="S31" s="287"/>
      <c r="T31" s="283">
        <f>Q31*(37-W22/30)</f>
        <v>0</v>
      </c>
      <c r="U31" s="290">
        <f>R31*(37-W22/30)</f>
        <v>0</v>
      </c>
      <c r="V31" s="284"/>
      <c r="W31" s="291"/>
      <c r="X31" s="280"/>
      <c r="Y31" s="281">
        <v>2</v>
      </c>
      <c r="Z31" s="282"/>
      <c r="AA31" s="283">
        <f>X31*(34-AD23/30)</f>
        <v>0</v>
      </c>
      <c r="AB31" s="284">
        <f>Y31*(34-AD22/30)</f>
        <v>60</v>
      </c>
      <c r="AC31" s="284"/>
      <c r="AD31" s="315"/>
      <c r="AE31" s="101">
        <f t="shared" si="7"/>
        <v>0</v>
      </c>
      <c r="AF31" s="40">
        <f t="shared" si="8"/>
        <v>60</v>
      </c>
      <c r="AG31" s="40">
        <f t="shared" si="9"/>
        <v>0</v>
      </c>
      <c r="AH31" s="129">
        <f t="shared" si="10"/>
        <v>0</v>
      </c>
      <c r="AI31" s="122">
        <f t="shared" si="6"/>
        <v>60</v>
      </c>
    </row>
    <row r="32" spans="1:35" ht="13.5" thickBot="1">
      <c r="A32" s="179">
        <v>24</v>
      </c>
      <c r="B32" s="368" t="s">
        <v>83</v>
      </c>
      <c r="C32" s="292"/>
      <c r="D32" s="293"/>
      <c r="E32" s="293">
        <v>5</v>
      </c>
      <c r="F32" s="294">
        <f>C32*(37-I22/30)</f>
        <v>0</v>
      </c>
      <c r="G32" s="295">
        <f>D32*(37-I22/30)</f>
        <v>0</v>
      </c>
      <c r="H32" s="295">
        <f>E32*35</f>
        <v>175</v>
      </c>
      <c r="I32" s="296">
        <v>60</v>
      </c>
      <c r="J32" s="297"/>
      <c r="K32" s="293"/>
      <c r="L32" s="298">
        <v>8</v>
      </c>
      <c r="M32" s="299">
        <f>J32*(37-P22/30)</f>
        <v>0</v>
      </c>
      <c r="N32" s="300">
        <f>K32*(37-P22/30)</f>
        <v>0</v>
      </c>
      <c r="O32" s="284">
        <f>L32*(37-P22/30)</f>
        <v>280</v>
      </c>
      <c r="P32" s="301">
        <v>60</v>
      </c>
      <c r="Q32" s="297"/>
      <c r="R32" s="302"/>
      <c r="S32" s="298">
        <v>13</v>
      </c>
      <c r="T32" s="294">
        <f>Q32*(37-W22/30)</f>
        <v>0</v>
      </c>
      <c r="U32" s="303">
        <f>R32*(37-W22/30)</f>
        <v>0</v>
      </c>
      <c r="V32" s="290">
        <f>S32*(37-W22/30)</f>
        <v>455</v>
      </c>
      <c r="W32" s="301">
        <v>60</v>
      </c>
      <c r="X32" s="297"/>
      <c r="Y32" s="302"/>
      <c r="Z32" s="293">
        <v>12</v>
      </c>
      <c r="AA32" s="311">
        <f>X32*(34-AD22/30)</f>
        <v>0</v>
      </c>
      <c r="AB32" s="295">
        <f>Y32*(34-AD22/30)</f>
        <v>0</v>
      </c>
      <c r="AC32" s="284">
        <f>Z32*(34-AD22/30)</f>
        <v>360</v>
      </c>
      <c r="AD32" s="312">
        <v>120</v>
      </c>
      <c r="AE32" s="170">
        <f t="shared" si="7"/>
        <v>0</v>
      </c>
      <c r="AF32" s="142">
        <f t="shared" si="8"/>
        <v>0</v>
      </c>
      <c r="AG32" s="142">
        <f t="shared" si="9"/>
        <v>1270</v>
      </c>
      <c r="AH32" s="171">
        <f t="shared" si="10"/>
        <v>300</v>
      </c>
      <c r="AI32" s="124">
        <f t="shared" si="6"/>
        <v>1570</v>
      </c>
    </row>
    <row r="33" spans="1:35" s="2" customFormat="1" ht="13.5" customHeight="1" thickBot="1">
      <c r="A33" s="467" t="s">
        <v>12</v>
      </c>
      <c r="B33" s="468"/>
      <c r="C33" s="13">
        <f aca="true" t="shared" si="11" ref="C33:AI33">SUM(C34:C35)</f>
        <v>1</v>
      </c>
      <c r="D33" s="18">
        <f t="shared" si="11"/>
        <v>0</v>
      </c>
      <c r="E33" s="54">
        <f t="shared" si="11"/>
        <v>0</v>
      </c>
      <c r="F33" s="13">
        <f t="shared" si="11"/>
        <v>35</v>
      </c>
      <c r="G33" s="16">
        <f t="shared" si="11"/>
        <v>0</v>
      </c>
      <c r="H33" s="18">
        <f t="shared" si="11"/>
        <v>0</v>
      </c>
      <c r="I33" s="54">
        <f t="shared" si="11"/>
        <v>0</v>
      </c>
      <c r="J33" s="13">
        <f t="shared" si="11"/>
        <v>3</v>
      </c>
      <c r="K33" s="18">
        <f t="shared" si="11"/>
        <v>0</v>
      </c>
      <c r="L33" s="54">
        <f t="shared" si="11"/>
        <v>0</v>
      </c>
      <c r="M33" s="13">
        <f t="shared" si="11"/>
        <v>105</v>
      </c>
      <c r="N33" s="16">
        <f t="shared" si="11"/>
        <v>0</v>
      </c>
      <c r="O33" s="18">
        <f t="shared" si="11"/>
        <v>0</v>
      </c>
      <c r="P33" s="54">
        <f t="shared" si="11"/>
        <v>0</v>
      </c>
      <c r="Q33" s="16">
        <f t="shared" si="11"/>
        <v>3</v>
      </c>
      <c r="R33" s="16">
        <f t="shared" si="11"/>
        <v>0</v>
      </c>
      <c r="S33" s="54">
        <f t="shared" si="11"/>
        <v>0</v>
      </c>
      <c r="T33" s="13">
        <f t="shared" si="11"/>
        <v>105</v>
      </c>
      <c r="U33" s="16">
        <f t="shared" si="11"/>
        <v>0</v>
      </c>
      <c r="V33" s="18">
        <f t="shared" si="11"/>
        <v>0</v>
      </c>
      <c r="W33" s="54">
        <f t="shared" si="11"/>
        <v>0</v>
      </c>
      <c r="X33" s="16">
        <f t="shared" si="11"/>
        <v>3</v>
      </c>
      <c r="Y33" s="16">
        <f t="shared" si="11"/>
        <v>0</v>
      </c>
      <c r="Z33" s="54">
        <f t="shared" si="11"/>
        <v>0</v>
      </c>
      <c r="AA33" s="85">
        <f t="shared" si="11"/>
        <v>90</v>
      </c>
      <c r="AB33" s="15">
        <f t="shared" si="11"/>
        <v>0</v>
      </c>
      <c r="AC33" s="14">
        <f t="shared" si="11"/>
        <v>0</v>
      </c>
      <c r="AD33" s="15">
        <f t="shared" si="11"/>
        <v>0</v>
      </c>
      <c r="AE33" s="217">
        <f t="shared" si="11"/>
        <v>335</v>
      </c>
      <c r="AF33" s="231">
        <f t="shared" si="11"/>
        <v>0</v>
      </c>
      <c r="AG33" s="115">
        <f t="shared" si="11"/>
        <v>0</v>
      </c>
      <c r="AH33" s="233">
        <f t="shared" si="11"/>
        <v>0</v>
      </c>
      <c r="AI33" s="17">
        <f t="shared" si="11"/>
        <v>335</v>
      </c>
    </row>
    <row r="34" spans="1:35" ht="12.75">
      <c r="A34" s="176">
        <v>1</v>
      </c>
      <c r="B34" s="146" t="s">
        <v>95</v>
      </c>
      <c r="C34" s="88">
        <v>1</v>
      </c>
      <c r="D34" s="56"/>
      <c r="E34" s="59"/>
      <c r="F34" s="22">
        <f>C34*35</f>
        <v>35</v>
      </c>
      <c r="G34" s="57">
        <f>D34*37</f>
        <v>0</v>
      </c>
      <c r="H34" s="30"/>
      <c r="I34" s="56"/>
      <c r="J34" s="88">
        <v>1</v>
      </c>
      <c r="K34" s="106"/>
      <c r="L34" s="59"/>
      <c r="M34" s="57">
        <f>J34*35</f>
        <v>35</v>
      </c>
      <c r="N34" s="57"/>
      <c r="O34" s="30"/>
      <c r="P34" s="105"/>
      <c r="Q34" s="58">
        <v>1</v>
      </c>
      <c r="R34" s="55"/>
      <c r="S34" s="59"/>
      <c r="T34" s="27">
        <f>Q34*35</f>
        <v>35</v>
      </c>
      <c r="U34" s="77"/>
      <c r="V34" s="92"/>
      <c r="W34" s="59"/>
      <c r="X34" s="58">
        <v>1</v>
      </c>
      <c r="Y34" s="24"/>
      <c r="Z34" s="60"/>
      <c r="AA34" s="27">
        <f>X34*(34-AD22/30)</f>
        <v>30</v>
      </c>
      <c r="AB34" s="92"/>
      <c r="AC34" s="23"/>
      <c r="AD34" s="99"/>
      <c r="AE34" s="134">
        <f aca="true" t="shared" si="12" ref="AE34:AH35">SUM(F34,M34,T34,AA34)</f>
        <v>135</v>
      </c>
      <c r="AF34" s="135">
        <f t="shared" si="12"/>
        <v>0</v>
      </c>
      <c r="AG34" s="135">
        <f t="shared" si="12"/>
        <v>0</v>
      </c>
      <c r="AH34" s="130">
        <f t="shared" si="12"/>
        <v>0</v>
      </c>
      <c r="AI34" s="121">
        <f>SUM(AE34:AH34)</f>
        <v>135</v>
      </c>
    </row>
    <row r="35" spans="1:35" ht="13.5" thickBot="1">
      <c r="A35" s="179">
        <v>2</v>
      </c>
      <c r="B35" s="147" t="s">
        <v>96</v>
      </c>
      <c r="C35" s="89"/>
      <c r="D35" s="98"/>
      <c r="E35" s="95"/>
      <c r="F35" s="53">
        <f>C35*35</f>
        <v>0</v>
      </c>
      <c r="G35" s="62"/>
      <c r="H35" s="51"/>
      <c r="I35" s="98"/>
      <c r="J35" s="89">
        <v>2</v>
      </c>
      <c r="K35" s="107"/>
      <c r="L35" s="95"/>
      <c r="M35" s="62">
        <f>J35*35</f>
        <v>70</v>
      </c>
      <c r="N35" s="62"/>
      <c r="O35" s="51"/>
      <c r="P35" s="91"/>
      <c r="Q35" s="63">
        <v>2</v>
      </c>
      <c r="R35" s="76"/>
      <c r="S35" s="49"/>
      <c r="T35" s="78">
        <f>Q35*35</f>
        <v>70</v>
      </c>
      <c r="U35" s="79"/>
      <c r="V35" s="93"/>
      <c r="W35" s="95"/>
      <c r="X35" s="63">
        <v>2</v>
      </c>
      <c r="Y35" s="46"/>
      <c r="Z35" s="64"/>
      <c r="AA35" s="65">
        <f>X35*(34-AD22/30)</f>
        <v>60</v>
      </c>
      <c r="AB35" s="93"/>
      <c r="AC35" s="45"/>
      <c r="AD35" s="100"/>
      <c r="AE35" s="136">
        <f t="shared" si="12"/>
        <v>200</v>
      </c>
      <c r="AF35" s="137">
        <f t="shared" si="12"/>
        <v>0</v>
      </c>
      <c r="AG35" s="137">
        <f t="shared" si="12"/>
        <v>0</v>
      </c>
      <c r="AH35" s="138">
        <f t="shared" si="12"/>
        <v>0</v>
      </c>
      <c r="AI35" s="124">
        <f>SUM(AE35:AH35)</f>
        <v>200</v>
      </c>
    </row>
    <row r="36" spans="1:35" ht="13.5" thickBot="1">
      <c r="A36" s="469" t="s">
        <v>15</v>
      </c>
      <c r="B36" s="468"/>
      <c r="C36" s="13">
        <f aca="true" t="shared" si="13" ref="C36:H36">SUM(C6,C22,C33)</f>
        <v>24</v>
      </c>
      <c r="D36" s="15">
        <f t="shared" si="13"/>
        <v>3</v>
      </c>
      <c r="E36" s="54">
        <f t="shared" si="13"/>
        <v>5</v>
      </c>
      <c r="F36" s="13">
        <f t="shared" si="13"/>
        <v>840</v>
      </c>
      <c r="G36" s="14">
        <f t="shared" si="13"/>
        <v>105</v>
      </c>
      <c r="H36" s="15">
        <f t="shared" si="13"/>
        <v>175</v>
      </c>
      <c r="I36" s="54">
        <f>SUM(I22,I33)</f>
        <v>60</v>
      </c>
      <c r="J36" s="13">
        <f aca="true" t="shared" si="14" ref="J36:O36">SUM(J6,J22,J33)</f>
        <v>20</v>
      </c>
      <c r="K36" s="15">
        <f t="shared" si="14"/>
        <v>4</v>
      </c>
      <c r="L36" s="54">
        <f t="shared" si="14"/>
        <v>8</v>
      </c>
      <c r="M36" s="13">
        <f t="shared" si="14"/>
        <v>700</v>
      </c>
      <c r="N36" s="14">
        <f t="shared" si="14"/>
        <v>140</v>
      </c>
      <c r="O36" s="15">
        <f t="shared" si="14"/>
        <v>280</v>
      </c>
      <c r="P36" s="54">
        <f>SUM(P22,P33)</f>
        <v>60</v>
      </c>
      <c r="Q36" s="16">
        <f aca="true" t="shared" si="15" ref="Q36:V36">SUM(Q6,Q22,Q33)</f>
        <v>17</v>
      </c>
      <c r="R36" s="14">
        <f t="shared" si="15"/>
        <v>2</v>
      </c>
      <c r="S36" s="54">
        <f t="shared" si="15"/>
        <v>13</v>
      </c>
      <c r="T36" s="13">
        <f t="shared" si="15"/>
        <v>595</v>
      </c>
      <c r="U36" s="14">
        <f t="shared" si="15"/>
        <v>70</v>
      </c>
      <c r="V36" s="15">
        <f t="shared" si="15"/>
        <v>455</v>
      </c>
      <c r="W36" s="54">
        <f>SUM(W22,W33)</f>
        <v>60</v>
      </c>
      <c r="X36" s="13">
        <f aca="true" t="shared" si="16" ref="X36:AC36">SUM(X6,X22,X33)</f>
        <v>18</v>
      </c>
      <c r="Y36" s="14">
        <f t="shared" si="16"/>
        <v>2</v>
      </c>
      <c r="Z36" s="54">
        <f t="shared" si="16"/>
        <v>12</v>
      </c>
      <c r="AA36" s="13">
        <f t="shared" si="16"/>
        <v>540</v>
      </c>
      <c r="AB36" s="15">
        <f t="shared" si="16"/>
        <v>60</v>
      </c>
      <c r="AC36" s="14">
        <f t="shared" si="16"/>
        <v>360</v>
      </c>
      <c r="AD36" s="15">
        <f>SUM(AD22,AD33)</f>
        <v>120</v>
      </c>
      <c r="AE36" s="116">
        <f>SUM(AE6,AE22,AE33)</f>
        <v>2675</v>
      </c>
      <c r="AF36" s="115">
        <f>SUM(AF6,AF22,AF33)</f>
        <v>375</v>
      </c>
      <c r="AG36" s="115">
        <f>SUM(AG6,AG22,AG33)</f>
        <v>1270</v>
      </c>
      <c r="AH36" s="114">
        <f>SUM(AH6,AH22,AH33)</f>
        <v>300</v>
      </c>
      <c r="AI36" s="19">
        <f>SUM(AI6,AI22,AI33)</f>
        <v>4620</v>
      </c>
    </row>
    <row r="37" spans="1:35" ht="16.5" thickBot="1">
      <c r="A37" s="470" t="s">
        <v>17</v>
      </c>
      <c r="B37" s="471"/>
      <c r="C37" s="464">
        <f>SUM(C36,D36,E36)</f>
        <v>32</v>
      </c>
      <c r="D37" s="465"/>
      <c r="E37" s="466"/>
      <c r="F37" s="464">
        <f>SUM(F36:I36)</f>
        <v>1180</v>
      </c>
      <c r="G37" s="465"/>
      <c r="H37" s="465"/>
      <c r="I37" s="466"/>
      <c r="J37" s="464">
        <f>J36+K36+L36</f>
        <v>32</v>
      </c>
      <c r="K37" s="465"/>
      <c r="L37" s="466"/>
      <c r="M37" s="464">
        <f>SUM(M36:P36)</f>
        <v>1180</v>
      </c>
      <c r="N37" s="465"/>
      <c r="O37" s="465"/>
      <c r="P37" s="466"/>
      <c r="Q37" s="464">
        <f>SUM(Q36,R36,S36)</f>
        <v>32</v>
      </c>
      <c r="R37" s="465"/>
      <c r="S37" s="466"/>
      <c r="T37" s="464">
        <f>SUM(T36:W36)</f>
        <v>1180</v>
      </c>
      <c r="U37" s="465"/>
      <c r="V37" s="465"/>
      <c r="W37" s="466"/>
      <c r="X37" s="464">
        <f>SUM(X36,Y36,Z36)</f>
        <v>32</v>
      </c>
      <c r="Y37" s="465"/>
      <c r="Z37" s="466"/>
      <c r="AA37" s="464">
        <f>SUM(AA36:AD36)</f>
        <v>1080</v>
      </c>
      <c r="AB37" s="465"/>
      <c r="AC37" s="465"/>
      <c r="AD37" s="466"/>
      <c r="AE37" s="493">
        <f>SUM(AE36:AH36)</f>
        <v>4620</v>
      </c>
      <c r="AF37" s="494"/>
      <c r="AG37" s="494"/>
      <c r="AH37" s="494"/>
      <c r="AI37" s="495"/>
    </row>
    <row r="38" spans="1:35" ht="12.75">
      <c r="A38" s="3" t="s">
        <v>146</v>
      </c>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7"/>
      <c r="AE38" s="3"/>
      <c r="AF38" s="3"/>
      <c r="AG38" s="3"/>
      <c r="AH38" s="3"/>
      <c r="AI38" s="3"/>
    </row>
    <row r="40" spans="1:6" ht="12.75">
      <c r="A40" s="163" t="s">
        <v>18</v>
      </c>
      <c r="B40" s="163" t="s">
        <v>19</v>
      </c>
      <c r="C40" s="163"/>
      <c r="D40" s="163"/>
      <c r="E40" s="163"/>
      <c r="F40" s="163"/>
    </row>
    <row r="41" ht="13.5" thickBot="1"/>
    <row r="42" spans="1:9" ht="15.75">
      <c r="A42" s="455" t="s">
        <v>28</v>
      </c>
      <c r="B42" s="457" t="s">
        <v>25</v>
      </c>
      <c r="C42" s="459" t="s">
        <v>20</v>
      </c>
      <c r="D42" s="460"/>
      <c r="E42" s="460"/>
      <c r="F42" s="461"/>
      <c r="G42" s="153"/>
      <c r="H42" s="153"/>
      <c r="I42" s="153"/>
    </row>
    <row r="43" spans="1:6" ht="13.5" thickBot="1">
      <c r="A43" s="456"/>
      <c r="B43" s="458"/>
      <c r="C43" s="136" t="s">
        <v>21</v>
      </c>
      <c r="D43" s="137" t="s">
        <v>22</v>
      </c>
      <c r="E43" s="137" t="s">
        <v>23</v>
      </c>
      <c r="F43" s="138" t="s">
        <v>24</v>
      </c>
    </row>
    <row r="44" spans="1:6" ht="13.5" thickBot="1">
      <c r="A44" s="452" t="s">
        <v>26</v>
      </c>
      <c r="B44" s="453"/>
      <c r="C44" s="453"/>
      <c r="D44" s="453"/>
      <c r="E44" s="453"/>
      <c r="F44" s="454"/>
    </row>
    <row r="45" spans="1:6" ht="12.75">
      <c r="A45" s="105">
        <v>1</v>
      </c>
      <c r="B45" s="198" t="s">
        <v>102</v>
      </c>
      <c r="C45" s="197"/>
      <c r="D45" s="180"/>
      <c r="E45" s="180"/>
      <c r="F45" s="200">
        <v>2</v>
      </c>
    </row>
    <row r="46" spans="1:6" ht="12.75">
      <c r="A46" s="90">
        <v>2</v>
      </c>
      <c r="B46" s="199" t="s">
        <v>86</v>
      </c>
      <c r="C46" s="197"/>
      <c r="D46" s="180"/>
      <c r="E46" s="180">
        <v>2</v>
      </c>
      <c r="F46" s="181"/>
    </row>
    <row r="47" spans="1:6" ht="12.75">
      <c r="A47" s="90">
        <v>3</v>
      </c>
      <c r="B47" s="199" t="s">
        <v>97</v>
      </c>
      <c r="C47" s="197"/>
      <c r="D47" s="180"/>
      <c r="E47" s="180">
        <v>2</v>
      </c>
      <c r="F47" s="181"/>
    </row>
    <row r="48" spans="1:6" ht="12.75">
      <c r="A48" s="90">
        <v>4</v>
      </c>
      <c r="B48" s="199" t="s">
        <v>93</v>
      </c>
      <c r="C48" s="197"/>
      <c r="D48" s="180">
        <v>2</v>
      </c>
      <c r="E48" s="180"/>
      <c r="F48" s="181"/>
    </row>
    <row r="49" spans="1:6" ht="13.5" thickBot="1">
      <c r="A49" s="90">
        <v>5</v>
      </c>
      <c r="B49" s="199" t="s">
        <v>94</v>
      </c>
      <c r="C49" s="197"/>
      <c r="D49" s="202"/>
      <c r="E49" s="180"/>
      <c r="F49" s="181">
        <v>2</v>
      </c>
    </row>
    <row r="50" spans="1:6" ht="12.75" hidden="1">
      <c r="A50" s="96">
        <v>6</v>
      </c>
      <c r="B50" s="152"/>
      <c r="C50" s="35"/>
      <c r="D50" s="31"/>
      <c r="E50" s="31"/>
      <c r="F50" s="156"/>
    </row>
    <row r="51" spans="1:6" ht="12.75" hidden="1">
      <c r="A51" s="96">
        <v>7</v>
      </c>
      <c r="B51" s="152"/>
      <c r="C51" s="35"/>
      <c r="D51" s="31"/>
      <c r="E51" s="31"/>
      <c r="F51" s="156"/>
    </row>
    <row r="52" spans="1:6" ht="12.75" hidden="1">
      <c r="A52" s="96">
        <v>8</v>
      </c>
      <c r="B52" s="152"/>
      <c r="C52" s="35"/>
      <c r="D52" s="31"/>
      <c r="E52" s="31"/>
      <c r="F52" s="156"/>
    </row>
    <row r="53" spans="1:6" ht="12.75" hidden="1">
      <c r="A53" s="96">
        <v>9</v>
      </c>
      <c r="B53" s="152"/>
      <c r="C53" s="41"/>
      <c r="D53" s="31"/>
      <c r="E53" s="31"/>
      <c r="F53" s="156"/>
    </row>
    <row r="54" spans="1:6" ht="13.5" hidden="1" thickBot="1">
      <c r="A54" s="98">
        <v>10</v>
      </c>
      <c r="B54" s="161"/>
      <c r="C54" s="47"/>
      <c r="D54" s="42"/>
      <c r="E54" s="42"/>
      <c r="F54" s="162"/>
    </row>
    <row r="55" spans="1:6" ht="13.5" thickBot="1">
      <c r="A55" s="452" t="s">
        <v>27</v>
      </c>
      <c r="B55" s="453"/>
      <c r="C55" s="453"/>
      <c r="D55" s="453"/>
      <c r="E55" s="453"/>
      <c r="F55" s="454"/>
    </row>
    <row r="56" spans="1:6" ht="12.75">
      <c r="A56" s="176">
        <v>1</v>
      </c>
      <c r="B56" s="254" t="s">
        <v>66</v>
      </c>
      <c r="C56" s="255"/>
      <c r="D56" s="256"/>
      <c r="E56" s="256">
        <v>2</v>
      </c>
      <c r="F56" s="155">
        <v>2</v>
      </c>
    </row>
    <row r="57" spans="1:6" ht="12.75">
      <c r="A57" s="178">
        <v>2</v>
      </c>
      <c r="B57" s="257" t="s">
        <v>135</v>
      </c>
      <c r="C57" s="258"/>
      <c r="D57" s="259"/>
      <c r="E57" s="259"/>
      <c r="F57" s="156">
        <v>2</v>
      </c>
    </row>
    <row r="58" spans="1:6" ht="12.75">
      <c r="A58" s="178">
        <v>3</v>
      </c>
      <c r="B58" s="257" t="s">
        <v>136</v>
      </c>
      <c r="C58" s="258"/>
      <c r="D58" s="259"/>
      <c r="E58" s="259"/>
      <c r="F58" s="156">
        <v>2</v>
      </c>
    </row>
    <row r="59" spans="1:6" ht="12.75">
      <c r="A59" s="178">
        <v>4</v>
      </c>
      <c r="B59" s="257" t="s">
        <v>68</v>
      </c>
      <c r="C59" s="258"/>
      <c r="D59" s="259">
        <v>2</v>
      </c>
      <c r="E59" s="259"/>
      <c r="F59" s="156"/>
    </row>
    <row r="60" spans="1:6" ht="12.75">
      <c r="A60" s="178">
        <v>5</v>
      </c>
      <c r="B60" s="257" t="s">
        <v>70</v>
      </c>
      <c r="C60" s="258"/>
      <c r="D60" s="259">
        <v>2</v>
      </c>
      <c r="E60" s="259"/>
      <c r="F60" s="156"/>
    </row>
    <row r="61" spans="1:6" ht="12.75">
      <c r="A61" s="178">
        <v>6</v>
      </c>
      <c r="B61" s="257" t="s">
        <v>133</v>
      </c>
      <c r="C61" s="258"/>
      <c r="D61" s="259">
        <v>1</v>
      </c>
      <c r="E61" s="259"/>
      <c r="F61" s="156"/>
    </row>
    <row r="62" spans="1:6" ht="12.75">
      <c r="A62" s="178">
        <v>7</v>
      </c>
      <c r="B62" s="257" t="s">
        <v>134</v>
      </c>
      <c r="C62" s="258"/>
      <c r="D62" s="259">
        <v>1</v>
      </c>
      <c r="E62" s="259"/>
      <c r="F62" s="156"/>
    </row>
    <row r="63" spans="1:6" ht="13.5" thickBot="1">
      <c r="A63" s="179">
        <v>8</v>
      </c>
      <c r="B63" s="260" t="s">
        <v>72</v>
      </c>
      <c r="C63" s="261"/>
      <c r="D63" s="262">
        <v>2</v>
      </c>
      <c r="E63" s="262"/>
      <c r="F63" s="158"/>
    </row>
    <row r="65" spans="2:17" ht="12.75">
      <c r="B65" s="422" t="s">
        <v>38</v>
      </c>
      <c r="C65" s="422"/>
      <c r="D65" s="422"/>
      <c r="E65" s="422"/>
      <c r="F65" s="422"/>
      <c r="G65" s="422"/>
      <c r="H65" s="422"/>
      <c r="I65" s="422"/>
      <c r="J65" s="422"/>
      <c r="K65" s="422"/>
      <c r="L65" s="422"/>
      <c r="M65" s="422"/>
      <c r="N65" s="422"/>
      <c r="O65" s="422"/>
      <c r="P65" s="422"/>
      <c r="Q65" s="422"/>
    </row>
    <row r="66" ht="13.5" thickBot="1"/>
    <row r="67" spans="2:17" ht="25.5" customHeight="1">
      <c r="B67" s="166"/>
      <c r="C67" s="440" t="s">
        <v>34</v>
      </c>
      <c r="D67" s="440"/>
      <c r="E67" s="440"/>
      <c r="F67" s="440" t="s">
        <v>35</v>
      </c>
      <c r="G67" s="440"/>
      <c r="H67" s="440"/>
      <c r="I67" s="440" t="s">
        <v>36</v>
      </c>
      <c r="J67" s="440"/>
      <c r="K67" s="440"/>
      <c r="L67" s="440" t="s">
        <v>37</v>
      </c>
      <c r="M67" s="440"/>
      <c r="N67" s="440"/>
      <c r="O67" s="440" t="s">
        <v>33</v>
      </c>
      <c r="P67" s="440"/>
      <c r="Q67" s="441"/>
    </row>
    <row r="68" spans="2:17" ht="18" customHeight="1">
      <c r="B68" s="337" t="s">
        <v>29</v>
      </c>
      <c r="C68" s="446">
        <v>70</v>
      </c>
      <c r="D68" s="446"/>
      <c r="E68" s="446"/>
      <c r="F68" s="446">
        <v>70</v>
      </c>
      <c r="G68" s="446"/>
      <c r="H68" s="446"/>
      <c r="I68" s="446">
        <v>70</v>
      </c>
      <c r="J68" s="446"/>
      <c r="K68" s="446"/>
      <c r="L68" s="446">
        <v>60</v>
      </c>
      <c r="M68" s="446"/>
      <c r="N68" s="446"/>
      <c r="O68" s="446">
        <v>270</v>
      </c>
      <c r="P68" s="446"/>
      <c r="Q68" s="450"/>
    </row>
    <row r="69" spans="2:17" ht="18" customHeight="1">
      <c r="B69" s="337" t="s">
        <v>30</v>
      </c>
      <c r="C69" s="448" t="s">
        <v>111</v>
      </c>
      <c r="D69" s="448"/>
      <c r="E69" s="448"/>
      <c r="F69" s="448" t="s">
        <v>111</v>
      </c>
      <c r="G69" s="448"/>
      <c r="H69" s="448"/>
      <c r="I69" s="448" t="s">
        <v>111</v>
      </c>
      <c r="J69" s="448"/>
      <c r="K69" s="448"/>
      <c r="L69" s="448" t="s">
        <v>111</v>
      </c>
      <c r="M69" s="448"/>
      <c r="N69" s="448"/>
      <c r="O69" s="448" t="s">
        <v>112</v>
      </c>
      <c r="P69" s="448"/>
      <c r="Q69" s="449"/>
    </row>
    <row r="70" spans="2:17" ht="18" customHeight="1">
      <c r="B70" s="337" t="s">
        <v>31</v>
      </c>
      <c r="C70" s="448" t="s">
        <v>111</v>
      </c>
      <c r="D70" s="448"/>
      <c r="E70" s="448"/>
      <c r="F70" s="448" t="s">
        <v>111</v>
      </c>
      <c r="G70" s="448"/>
      <c r="H70" s="448"/>
      <c r="I70" s="448" t="s">
        <v>111</v>
      </c>
      <c r="J70" s="448"/>
      <c r="K70" s="448"/>
      <c r="L70" s="448" t="s">
        <v>111</v>
      </c>
      <c r="M70" s="448"/>
      <c r="N70" s="448"/>
      <c r="O70" s="448" t="s">
        <v>112</v>
      </c>
      <c r="P70" s="448"/>
      <c r="Q70" s="449"/>
    </row>
    <row r="71" spans="2:17" ht="18" customHeight="1" thickBot="1">
      <c r="B71" s="338" t="s">
        <v>32</v>
      </c>
      <c r="C71" s="447" t="s">
        <v>111</v>
      </c>
      <c r="D71" s="447"/>
      <c r="E71" s="447"/>
      <c r="F71" s="447" t="s">
        <v>111</v>
      </c>
      <c r="G71" s="447"/>
      <c r="H71" s="447"/>
      <c r="I71" s="447" t="s">
        <v>111</v>
      </c>
      <c r="J71" s="447"/>
      <c r="K71" s="447"/>
      <c r="L71" s="447" t="s">
        <v>111</v>
      </c>
      <c r="M71" s="447"/>
      <c r="N71" s="447"/>
      <c r="O71" s="447" t="s">
        <v>112</v>
      </c>
      <c r="P71" s="447"/>
      <c r="Q71" s="451"/>
    </row>
    <row r="72" ht="12.75">
      <c r="B72" s="1" t="s">
        <v>39</v>
      </c>
    </row>
    <row r="74" spans="2:17" ht="12.75">
      <c r="B74" s="445" t="s">
        <v>40</v>
      </c>
      <c r="C74" s="445"/>
      <c r="D74" s="445"/>
      <c r="E74" s="445"/>
      <c r="F74" s="445"/>
      <c r="G74" s="445"/>
      <c r="H74" s="445"/>
      <c r="I74" s="445"/>
      <c r="J74" s="445"/>
      <c r="K74" s="445"/>
      <c r="L74" s="445"/>
      <c r="M74" s="445"/>
      <c r="N74" s="445"/>
      <c r="O74" s="339"/>
      <c r="P74" s="339"/>
      <c r="Q74" s="339"/>
    </row>
    <row r="75" ht="13.5" thickBot="1"/>
    <row r="76" spans="2:17" ht="12.75" customHeight="1">
      <c r="B76" s="166"/>
      <c r="C76" s="440" t="s">
        <v>34</v>
      </c>
      <c r="D76" s="440"/>
      <c r="E76" s="440"/>
      <c r="F76" s="440" t="s">
        <v>35</v>
      </c>
      <c r="G76" s="440"/>
      <c r="H76" s="440"/>
      <c r="I76" s="440" t="s">
        <v>36</v>
      </c>
      <c r="J76" s="440"/>
      <c r="K76" s="440"/>
      <c r="L76" s="440" t="s">
        <v>37</v>
      </c>
      <c r="M76" s="440"/>
      <c r="N76" s="441"/>
      <c r="O76" s="340"/>
      <c r="P76" s="340"/>
      <c r="Q76" s="340"/>
    </row>
    <row r="77" spans="2:17" ht="38.25" customHeight="1">
      <c r="B77" s="337" t="s">
        <v>41</v>
      </c>
      <c r="C77" s="443" t="s">
        <v>147</v>
      </c>
      <c r="D77" s="443"/>
      <c r="E77" s="443"/>
      <c r="F77" s="443" t="s">
        <v>120</v>
      </c>
      <c r="G77" s="443"/>
      <c r="H77" s="443"/>
      <c r="I77" s="443" t="s">
        <v>148</v>
      </c>
      <c r="J77" s="443"/>
      <c r="K77" s="443"/>
      <c r="L77" s="443" t="s">
        <v>149</v>
      </c>
      <c r="M77" s="443"/>
      <c r="N77" s="444"/>
      <c r="O77" s="341"/>
      <c r="P77" s="341"/>
      <c r="Q77" s="341"/>
    </row>
    <row r="78" spans="2:17" ht="26.25" customHeight="1">
      <c r="B78" s="342" t="s">
        <v>42</v>
      </c>
      <c r="C78" s="435" t="s">
        <v>113</v>
      </c>
      <c r="D78" s="436"/>
      <c r="E78" s="436"/>
      <c r="F78" s="436"/>
      <c r="G78" s="436"/>
      <c r="H78" s="436"/>
      <c r="I78" s="436"/>
      <c r="J78" s="436"/>
      <c r="K78" s="436"/>
      <c r="L78" s="436"/>
      <c r="M78" s="436"/>
      <c r="N78" s="437"/>
      <c r="O78" s="343"/>
      <c r="P78" s="343"/>
      <c r="Q78" s="343"/>
    </row>
    <row r="79" spans="2:17" ht="18" customHeight="1">
      <c r="B79" s="337" t="s">
        <v>139</v>
      </c>
      <c r="C79" s="435" t="s">
        <v>113</v>
      </c>
      <c r="D79" s="436"/>
      <c r="E79" s="436"/>
      <c r="F79" s="436"/>
      <c r="G79" s="436"/>
      <c r="H79" s="436"/>
      <c r="I79" s="436"/>
      <c r="J79" s="436"/>
      <c r="K79" s="436"/>
      <c r="L79" s="436"/>
      <c r="M79" s="436"/>
      <c r="N79" s="437"/>
      <c r="O79" s="343"/>
      <c r="P79" s="343"/>
      <c r="Q79" s="343"/>
    </row>
    <row r="80" spans="2:17" ht="20.25" customHeight="1">
      <c r="B80" s="344" t="s">
        <v>43</v>
      </c>
      <c r="C80" s="435" t="s">
        <v>114</v>
      </c>
      <c r="D80" s="436"/>
      <c r="E80" s="436"/>
      <c r="F80" s="436"/>
      <c r="G80" s="436"/>
      <c r="H80" s="436"/>
      <c r="I80" s="436"/>
      <c r="J80" s="436"/>
      <c r="K80" s="436"/>
      <c r="L80" s="436"/>
      <c r="M80" s="436"/>
      <c r="N80" s="437"/>
      <c r="O80" s="343"/>
      <c r="P80" s="343"/>
      <c r="Q80" s="343"/>
    </row>
    <row r="81" spans="2:17" ht="23.25" customHeight="1">
      <c r="B81" s="345" t="s">
        <v>44</v>
      </c>
      <c r="C81" s="435" t="s">
        <v>115</v>
      </c>
      <c r="D81" s="436"/>
      <c r="E81" s="436"/>
      <c r="F81" s="436"/>
      <c r="G81" s="436"/>
      <c r="H81" s="436"/>
      <c r="I81" s="436"/>
      <c r="J81" s="436"/>
      <c r="K81" s="436"/>
      <c r="L81" s="436"/>
      <c r="M81" s="436"/>
      <c r="N81" s="437"/>
      <c r="O81" s="343"/>
      <c r="P81" s="343"/>
      <c r="Q81" s="343"/>
    </row>
    <row r="82" spans="2:17" ht="28.5" customHeight="1">
      <c r="B82" s="345" t="s">
        <v>140</v>
      </c>
      <c r="C82" s="435" t="s">
        <v>116</v>
      </c>
      <c r="D82" s="436"/>
      <c r="E82" s="436"/>
      <c r="F82" s="436"/>
      <c r="G82" s="436"/>
      <c r="H82" s="436"/>
      <c r="I82" s="436"/>
      <c r="J82" s="436"/>
      <c r="K82" s="436"/>
      <c r="L82" s="436"/>
      <c r="M82" s="436"/>
      <c r="N82" s="437"/>
      <c r="O82" s="343"/>
      <c r="P82" s="343"/>
      <c r="Q82" s="343"/>
    </row>
    <row r="83" spans="2:17" ht="16.5" customHeight="1" thickBot="1">
      <c r="B83" s="338" t="s">
        <v>45</v>
      </c>
      <c r="C83" s="395" t="s">
        <v>117</v>
      </c>
      <c r="D83" s="396"/>
      <c r="E83" s="396"/>
      <c r="F83" s="396"/>
      <c r="G83" s="396"/>
      <c r="H83" s="396"/>
      <c r="I83" s="396"/>
      <c r="J83" s="396"/>
      <c r="K83" s="396"/>
      <c r="L83" s="396"/>
      <c r="M83" s="396"/>
      <c r="N83" s="397"/>
      <c r="O83" s="343"/>
      <c r="P83" s="343"/>
      <c r="Q83" s="343"/>
    </row>
    <row r="84" spans="2:17" ht="42" customHeight="1">
      <c r="B84" s="442" t="s">
        <v>141</v>
      </c>
      <c r="C84" s="442"/>
      <c r="D84" s="442"/>
      <c r="E84" s="442"/>
      <c r="F84" s="442"/>
      <c r="G84" s="442"/>
      <c r="H84" s="442"/>
      <c r="I84" s="442"/>
      <c r="J84" s="442"/>
      <c r="K84" s="442"/>
      <c r="L84" s="442"/>
      <c r="M84" s="442"/>
      <c r="N84" s="442"/>
      <c r="O84" s="346"/>
      <c r="P84" s="346"/>
      <c r="Q84" s="347"/>
    </row>
    <row r="86" spans="2:17" ht="12.75">
      <c r="B86" s="422" t="s">
        <v>46</v>
      </c>
      <c r="C86" s="422"/>
      <c r="D86" s="422"/>
      <c r="E86" s="422"/>
      <c r="F86" s="422"/>
      <c r="G86" s="422"/>
      <c r="H86" s="422"/>
      <c r="I86" s="422"/>
      <c r="J86" s="422"/>
      <c r="K86" s="422"/>
      <c r="L86" s="422"/>
      <c r="M86" s="422"/>
      <c r="N86" s="422"/>
      <c r="O86" s="168"/>
      <c r="P86" s="168"/>
      <c r="Q86" s="168"/>
    </row>
    <row r="87" ht="13.5" thickBot="1"/>
    <row r="88" spans="2:14" ht="24" customHeight="1">
      <c r="B88" s="166"/>
      <c r="C88" s="440" t="s">
        <v>34</v>
      </c>
      <c r="D88" s="440"/>
      <c r="E88" s="440"/>
      <c r="F88" s="440" t="s">
        <v>35</v>
      </c>
      <c r="G88" s="440"/>
      <c r="H88" s="440"/>
      <c r="I88" s="440" t="s">
        <v>36</v>
      </c>
      <c r="J88" s="440"/>
      <c r="K88" s="440"/>
      <c r="L88" s="440" t="s">
        <v>37</v>
      </c>
      <c r="M88" s="440"/>
      <c r="N88" s="441"/>
    </row>
    <row r="89" spans="2:14" ht="15" customHeight="1">
      <c r="B89" s="164" t="s">
        <v>47</v>
      </c>
      <c r="C89" s="438">
        <v>35</v>
      </c>
      <c r="D89" s="438"/>
      <c r="E89" s="438"/>
      <c r="F89" s="438">
        <v>35</v>
      </c>
      <c r="G89" s="438"/>
      <c r="H89" s="438"/>
      <c r="I89" s="438">
        <v>35</v>
      </c>
      <c r="J89" s="438"/>
      <c r="K89" s="438"/>
      <c r="L89" s="438">
        <v>30</v>
      </c>
      <c r="M89" s="438"/>
      <c r="N89" s="439"/>
    </row>
    <row r="90" spans="2:14" ht="15" customHeight="1">
      <c r="B90" s="164" t="s">
        <v>48</v>
      </c>
      <c r="C90" s="400">
        <v>2</v>
      </c>
      <c r="D90" s="400"/>
      <c r="E90" s="400"/>
      <c r="F90" s="400">
        <v>2</v>
      </c>
      <c r="G90" s="400"/>
      <c r="H90" s="400"/>
      <c r="I90" s="400">
        <v>2</v>
      </c>
      <c r="J90" s="400"/>
      <c r="K90" s="400"/>
      <c r="L90" s="400">
        <v>4</v>
      </c>
      <c r="M90" s="400"/>
      <c r="N90" s="401"/>
    </row>
    <row r="91" spans="2:14" ht="15" customHeight="1">
      <c r="B91" s="164" t="s">
        <v>49</v>
      </c>
      <c r="C91" s="400">
        <v>2</v>
      </c>
      <c r="D91" s="400"/>
      <c r="E91" s="400"/>
      <c r="F91" s="400">
        <v>2</v>
      </c>
      <c r="G91" s="400"/>
      <c r="H91" s="400"/>
      <c r="I91" s="400">
        <v>2</v>
      </c>
      <c r="J91" s="400"/>
      <c r="K91" s="400"/>
      <c r="L91" s="400">
        <v>2</v>
      </c>
      <c r="M91" s="400"/>
      <c r="N91" s="401"/>
    </row>
    <row r="92" spans="2:14" ht="15" customHeight="1">
      <c r="B92" s="164" t="s">
        <v>50</v>
      </c>
      <c r="C92" s="400"/>
      <c r="D92" s="400"/>
      <c r="E92" s="400"/>
      <c r="F92" s="400"/>
      <c r="G92" s="400"/>
      <c r="H92" s="400"/>
      <c r="I92" s="400"/>
      <c r="J92" s="400"/>
      <c r="K92" s="400"/>
      <c r="L92" s="400">
        <v>3</v>
      </c>
      <c r="M92" s="400"/>
      <c r="N92" s="401"/>
    </row>
    <row r="93" spans="2:14" ht="15" customHeight="1" thickBot="1">
      <c r="B93" s="167" t="s">
        <v>51</v>
      </c>
      <c r="C93" s="418">
        <v>39</v>
      </c>
      <c r="D93" s="419"/>
      <c r="E93" s="420"/>
      <c r="F93" s="418">
        <v>39</v>
      </c>
      <c r="G93" s="419"/>
      <c r="H93" s="420"/>
      <c r="I93" s="418">
        <v>39</v>
      </c>
      <c r="J93" s="419"/>
      <c r="K93" s="420"/>
      <c r="L93" s="418">
        <v>39</v>
      </c>
      <c r="M93" s="419"/>
      <c r="N93" s="421"/>
    </row>
    <row r="96" spans="2:14" ht="12.75">
      <c r="B96" s="422" t="s">
        <v>52</v>
      </c>
      <c r="C96" s="422"/>
      <c r="D96" s="422"/>
      <c r="E96" s="422"/>
      <c r="F96" s="422"/>
      <c r="G96" s="422"/>
      <c r="H96" s="422"/>
      <c r="I96" s="422"/>
      <c r="J96" s="422"/>
      <c r="K96" s="422"/>
      <c r="L96" s="422"/>
      <c r="M96" s="422"/>
      <c r="N96" s="422"/>
    </row>
    <row r="97" ht="13.5" thickBot="1"/>
    <row r="98" spans="1:14" ht="17.25" customHeight="1">
      <c r="A98" s="387" t="s">
        <v>59</v>
      </c>
      <c r="B98" s="432" t="s">
        <v>58</v>
      </c>
      <c r="C98" s="423" t="s">
        <v>57</v>
      </c>
      <c r="D98" s="424"/>
      <c r="E98" s="424"/>
      <c r="F98" s="424"/>
      <c r="G98" s="424"/>
      <c r="H98" s="424"/>
      <c r="I98" s="424"/>
      <c r="J98" s="424"/>
      <c r="K98" s="425"/>
      <c r="L98" s="426" t="s">
        <v>56</v>
      </c>
      <c r="M98" s="427"/>
      <c r="N98" s="428"/>
    </row>
    <row r="99" spans="1:14" ht="24.75" customHeight="1" thickBot="1">
      <c r="A99" s="388"/>
      <c r="B99" s="433"/>
      <c r="C99" s="434" t="s">
        <v>53</v>
      </c>
      <c r="D99" s="434"/>
      <c r="E99" s="434"/>
      <c r="F99" s="434" t="s">
        <v>54</v>
      </c>
      <c r="G99" s="434"/>
      <c r="H99" s="434"/>
      <c r="I99" s="434" t="s">
        <v>55</v>
      </c>
      <c r="J99" s="434"/>
      <c r="K99" s="434"/>
      <c r="L99" s="429"/>
      <c r="M99" s="430"/>
      <c r="N99" s="431"/>
    </row>
    <row r="100" spans="1:14" ht="12.75">
      <c r="A100" s="410" t="s">
        <v>21</v>
      </c>
      <c r="B100" s="205" t="s">
        <v>67</v>
      </c>
      <c r="C100" s="391">
        <v>70</v>
      </c>
      <c r="D100" s="391"/>
      <c r="E100" s="391"/>
      <c r="F100" s="391"/>
      <c r="G100" s="391"/>
      <c r="H100" s="391"/>
      <c r="I100" s="391"/>
      <c r="J100" s="391"/>
      <c r="K100" s="391"/>
      <c r="L100" s="379">
        <v>12</v>
      </c>
      <c r="M100" s="379"/>
      <c r="N100" s="380"/>
    </row>
    <row r="101" spans="1:14" ht="12.75">
      <c r="A101" s="411"/>
      <c r="B101" s="164" t="s">
        <v>99</v>
      </c>
      <c r="C101" s="513">
        <v>35</v>
      </c>
      <c r="D101" s="513"/>
      <c r="E101" s="512"/>
      <c r="F101" s="386"/>
      <c r="G101" s="386"/>
      <c r="H101" s="386"/>
      <c r="I101" s="386"/>
      <c r="J101" s="386"/>
      <c r="K101" s="386"/>
      <c r="L101" s="400">
        <v>12</v>
      </c>
      <c r="M101" s="400"/>
      <c r="N101" s="401"/>
    </row>
    <row r="102" spans="1:14" ht="13.5" thickBot="1">
      <c r="A102" s="502"/>
      <c r="B102" s="355" t="s">
        <v>83</v>
      </c>
      <c r="C102" s="503"/>
      <c r="D102" s="504"/>
      <c r="E102" s="505"/>
      <c r="F102" s="503">
        <v>175</v>
      </c>
      <c r="G102" s="504"/>
      <c r="H102" s="505"/>
      <c r="I102" s="392">
        <v>60</v>
      </c>
      <c r="J102" s="392"/>
      <c r="K102" s="392"/>
      <c r="L102" s="393">
        <v>12</v>
      </c>
      <c r="M102" s="393"/>
      <c r="N102" s="394"/>
    </row>
    <row r="103" spans="1:14" ht="12.75">
      <c r="A103" s="382" t="s">
        <v>22</v>
      </c>
      <c r="B103" s="358" t="s">
        <v>99</v>
      </c>
      <c r="C103" s="506">
        <v>70</v>
      </c>
      <c r="D103" s="507"/>
      <c r="E103" s="508"/>
      <c r="F103" s="415"/>
      <c r="G103" s="415"/>
      <c r="H103" s="415"/>
      <c r="I103" s="415"/>
      <c r="J103" s="415"/>
      <c r="K103" s="415"/>
      <c r="L103" s="416">
        <v>12</v>
      </c>
      <c r="M103" s="416"/>
      <c r="N103" s="417"/>
    </row>
    <row r="104" spans="1:14" ht="12.75">
      <c r="A104" s="382"/>
      <c r="B104" s="207" t="s">
        <v>78</v>
      </c>
      <c r="C104" s="514">
        <v>70</v>
      </c>
      <c r="D104" s="513"/>
      <c r="E104" s="512"/>
      <c r="F104" s="386"/>
      <c r="G104" s="386"/>
      <c r="H104" s="386"/>
      <c r="I104" s="386"/>
      <c r="J104" s="386"/>
      <c r="K104" s="386"/>
      <c r="L104" s="400">
        <v>12</v>
      </c>
      <c r="M104" s="400"/>
      <c r="N104" s="401"/>
    </row>
    <row r="105" spans="1:14" ht="13.5" thickBot="1">
      <c r="A105" s="382"/>
      <c r="B105" s="215" t="s">
        <v>83</v>
      </c>
      <c r="C105" s="412"/>
      <c r="D105" s="413"/>
      <c r="E105" s="414"/>
      <c r="F105" s="518">
        <v>280</v>
      </c>
      <c r="G105" s="519"/>
      <c r="H105" s="520"/>
      <c r="I105" s="381">
        <v>60</v>
      </c>
      <c r="J105" s="381"/>
      <c r="K105" s="381"/>
      <c r="L105" s="515">
        <v>12</v>
      </c>
      <c r="M105" s="516"/>
      <c r="N105" s="517"/>
    </row>
    <row r="106" spans="1:14" ht="12.75">
      <c r="A106" s="389" t="s">
        <v>23</v>
      </c>
      <c r="B106" s="205" t="s">
        <v>100</v>
      </c>
      <c r="C106" s="403">
        <v>70</v>
      </c>
      <c r="D106" s="403"/>
      <c r="E106" s="404"/>
      <c r="F106" s="391"/>
      <c r="G106" s="391"/>
      <c r="H106" s="391"/>
      <c r="I106" s="391"/>
      <c r="J106" s="391"/>
      <c r="K106" s="391"/>
      <c r="L106" s="379">
        <v>12</v>
      </c>
      <c r="M106" s="379"/>
      <c r="N106" s="380"/>
    </row>
    <row r="107" spans="1:14" ht="13.5" thickBot="1">
      <c r="A107" s="390"/>
      <c r="B107" s="165" t="s">
        <v>83</v>
      </c>
      <c r="C107" s="503"/>
      <c r="D107" s="504"/>
      <c r="E107" s="505"/>
      <c r="F107" s="392">
        <v>455</v>
      </c>
      <c r="G107" s="392"/>
      <c r="H107" s="392"/>
      <c r="I107" s="392">
        <v>60</v>
      </c>
      <c r="J107" s="392"/>
      <c r="K107" s="392"/>
      <c r="L107" s="393">
        <v>12</v>
      </c>
      <c r="M107" s="393"/>
      <c r="N107" s="394"/>
    </row>
    <row r="108" spans="1:14" ht="12.75">
      <c r="A108" s="389" t="s">
        <v>24</v>
      </c>
      <c r="B108" s="370" t="s">
        <v>84</v>
      </c>
      <c r="C108" s="404">
        <v>60</v>
      </c>
      <c r="D108" s="391"/>
      <c r="E108" s="391"/>
      <c r="F108" s="391"/>
      <c r="G108" s="391"/>
      <c r="H108" s="391"/>
      <c r="I108" s="391"/>
      <c r="J108" s="391"/>
      <c r="K108" s="391"/>
      <c r="L108" s="379">
        <v>12</v>
      </c>
      <c r="M108" s="379"/>
      <c r="N108" s="380"/>
    </row>
    <row r="109" spans="1:14" ht="13.5" thickBot="1">
      <c r="A109" s="390"/>
      <c r="B109" s="369" t="s">
        <v>83</v>
      </c>
      <c r="C109" s="505"/>
      <c r="D109" s="392"/>
      <c r="E109" s="392"/>
      <c r="F109" s="392">
        <v>360</v>
      </c>
      <c r="G109" s="392"/>
      <c r="H109" s="392"/>
      <c r="I109" s="392">
        <v>120</v>
      </c>
      <c r="J109" s="392"/>
      <c r="K109" s="392"/>
      <c r="L109" s="393">
        <v>12</v>
      </c>
      <c r="M109" s="393"/>
      <c r="N109" s="394"/>
    </row>
  </sheetData>
  <sheetProtection/>
  <mergeCells count="154">
    <mergeCell ref="I109:K109"/>
    <mergeCell ref="C105:E105"/>
    <mergeCell ref="F108:H108"/>
    <mergeCell ref="I108:K108"/>
    <mergeCell ref="C106:E106"/>
    <mergeCell ref="F106:H106"/>
    <mergeCell ref="F107:H107"/>
    <mergeCell ref="I107:K107"/>
    <mergeCell ref="F105:H105"/>
    <mergeCell ref="I105:K105"/>
    <mergeCell ref="L109:N109"/>
    <mergeCell ref="A98:A99"/>
    <mergeCell ref="L107:N107"/>
    <mergeCell ref="L108:N108"/>
    <mergeCell ref="A106:A107"/>
    <mergeCell ref="L106:N106"/>
    <mergeCell ref="A108:A109"/>
    <mergeCell ref="C108:E108"/>
    <mergeCell ref="C109:E109"/>
    <mergeCell ref="F109:H109"/>
    <mergeCell ref="L105:N105"/>
    <mergeCell ref="L102:N102"/>
    <mergeCell ref="L103:N103"/>
    <mergeCell ref="L104:N104"/>
    <mergeCell ref="I106:K106"/>
    <mergeCell ref="C107:E107"/>
    <mergeCell ref="A103:A105"/>
    <mergeCell ref="C103:E103"/>
    <mergeCell ref="F103:H103"/>
    <mergeCell ref="I103:K103"/>
    <mergeCell ref="C104:E104"/>
    <mergeCell ref="F104:H104"/>
    <mergeCell ref="I104:K104"/>
    <mergeCell ref="A100:A102"/>
    <mergeCell ref="C102:E102"/>
    <mergeCell ref="F102:H102"/>
    <mergeCell ref="I102:K102"/>
    <mergeCell ref="C101:E101"/>
    <mergeCell ref="F101:H101"/>
    <mergeCell ref="I101:K101"/>
    <mergeCell ref="L101:N101"/>
    <mergeCell ref="C100:E100"/>
    <mergeCell ref="L100:N100"/>
    <mergeCell ref="C99:E99"/>
    <mergeCell ref="F99:H99"/>
    <mergeCell ref="I99:K99"/>
    <mergeCell ref="F91:H91"/>
    <mergeCell ref="I91:K91"/>
    <mergeCell ref="F100:H100"/>
    <mergeCell ref="I100:K100"/>
    <mergeCell ref="B96:N96"/>
    <mergeCell ref="C98:K98"/>
    <mergeCell ref="L98:N99"/>
    <mergeCell ref="B98:B99"/>
    <mergeCell ref="L91:N91"/>
    <mergeCell ref="I93:K93"/>
    <mergeCell ref="L93:N93"/>
    <mergeCell ref="C92:E92"/>
    <mergeCell ref="F92:H92"/>
    <mergeCell ref="I92:K92"/>
    <mergeCell ref="L92:N92"/>
    <mergeCell ref="C93:E93"/>
    <mergeCell ref="F93:H93"/>
    <mergeCell ref="C91:E91"/>
    <mergeCell ref="C82:N82"/>
    <mergeCell ref="C90:E90"/>
    <mergeCell ref="F90:H90"/>
    <mergeCell ref="I90:K90"/>
    <mergeCell ref="L90:N90"/>
    <mergeCell ref="C89:E89"/>
    <mergeCell ref="F89:H89"/>
    <mergeCell ref="I89:K89"/>
    <mergeCell ref="L89:N89"/>
    <mergeCell ref="B86:N86"/>
    <mergeCell ref="C78:N78"/>
    <mergeCell ref="C88:E88"/>
    <mergeCell ref="F88:H88"/>
    <mergeCell ref="I88:K88"/>
    <mergeCell ref="L88:N88"/>
    <mergeCell ref="C83:N83"/>
    <mergeCell ref="B84:N84"/>
    <mergeCell ref="C79:N79"/>
    <mergeCell ref="C80:N80"/>
    <mergeCell ref="C81:N81"/>
    <mergeCell ref="B74:N74"/>
    <mergeCell ref="C77:E77"/>
    <mergeCell ref="F77:H77"/>
    <mergeCell ref="I77:K77"/>
    <mergeCell ref="L77:N77"/>
    <mergeCell ref="C76:E76"/>
    <mergeCell ref="F76:H76"/>
    <mergeCell ref="I76:K76"/>
    <mergeCell ref="L76:N76"/>
    <mergeCell ref="C69:E69"/>
    <mergeCell ref="O68:Q68"/>
    <mergeCell ref="L68:N68"/>
    <mergeCell ref="I68:K68"/>
    <mergeCell ref="F68:H68"/>
    <mergeCell ref="C68:E68"/>
    <mergeCell ref="O69:Q69"/>
    <mergeCell ref="L69:N69"/>
    <mergeCell ref="I69:K69"/>
    <mergeCell ref="F69:H69"/>
    <mergeCell ref="A44:F44"/>
    <mergeCell ref="A55:F55"/>
    <mergeCell ref="A42:A43"/>
    <mergeCell ref="C67:E67"/>
    <mergeCell ref="C71:E71"/>
    <mergeCell ref="O70:Q70"/>
    <mergeCell ref="L70:N70"/>
    <mergeCell ref="I70:K70"/>
    <mergeCell ref="F70:H70"/>
    <mergeCell ref="C70:E70"/>
    <mergeCell ref="O71:Q71"/>
    <mergeCell ref="L71:N71"/>
    <mergeCell ref="I71:K71"/>
    <mergeCell ref="F71:H71"/>
    <mergeCell ref="M37:P37"/>
    <mergeCell ref="F67:H67"/>
    <mergeCell ref="I67:K67"/>
    <mergeCell ref="L67:N67"/>
    <mergeCell ref="O67:Q67"/>
    <mergeCell ref="B65:Q65"/>
    <mergeCell ref="C37:E37"/>
    <mergeCell ref="J37:L37"/>
    <mergeCell ref="B42:B43"/>
    <mergeCell ref="C42:F42"/>
    <mergeCell ref="A37:B37"/>
    <mergeCell ref="F4:I4"/>
    <mergeCell ref="J4:L4"/>
    <mergeCell ref="A6:B6"/>
    <mergeCell ref="A22:B22"/>
    <mergeCell ref="F37:I37"/>
    <mergeCell ref="A33:B33"/>
    <mergeCell ref="A36:B36"/>
    <mergeCell ref="AE3:AI3"/>
    <mergeCell ref="B1:AI1"/>
    <mergeCell ref="C3:I3"/>
    <mergeCell ref="J3:P3"/>
    <mergeCell ref="Q3:W3"/>
    <mergeCell ref="X3:AD3"/>
    <mergeCell ref="A3:B5"/>
    <mergeCell ref="C4:E4"/>
    <mergeCell ref="M4:P4"/>
    <mergeCell ref="AE37:AI37"/>
    <mergeCell ref="Q4:S4"/>
    <mergeCell ref="T4:W4"/>
    <mergeCell ref="X4:Z4"/>
    <mergeCell ref="AA4:AD4"/>
    <mergeCell ref="AE4:AI4"/>
    <mergeCell ref="Q37:S37"/>
    <mergeCell ref="AA37:AD37"/>
    <mergeCell ref="X37:Z37"/>
    <mergeCell ref="T37:W37"/>
  </mergeCells>
  <printOptions horizontalCentered="1" verticalCentered="1"/>
  <pageMargins left="0" right="0.1968503937007874" top="0.2362204724409449" bottom="0.15748031496062992" header="0.275590551181102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L108"/>
  <sheetViews>
    <sheetView showZeros="0" zoomScalePageLayoutView="0" workbookViewId="0" topLeftCell="A13">
      <selection activeCell="U46" sqref="U46"/>
    </sheetView>
  </sheetViews>
  <sheetFormatPr defaultColWidth="9.140625" defaultRowHeight="12.75"/>
  <cols>
    <col min="1" max="1" width="5.140625" style="1" customWidth="1"/>
    <col min="2" max="2" width="38.28125" style="1" customWidth="1"/>
    <col min="3" max="3" width="5.28125" style="1" customWidth="1"/>
    <col min="4" max="5" width="3.7109375" style="1" customWidth="1"/>
    <col min="6" max="6" width="4.00390625" style="1" bestFit="1" customWidth="1"/>
    <col min="7" max="7" width="4.57421875" style="1" customWidth="1"/>
    <col min="8" max="9" width="3.7109375" style="1" customWidth="1"/>
    <col min="10" max="10" width="3.8515625" style="1" bestFit="1" customWidth="1"/>
    <col min="11" max="11" width="3.00390625" style="1" bestFit="1" customWidth="1"/>
    <col min="12" max="12" width="4.57421875" style="1" customWidth="1"/>
    <col min="13" max="13" width="4.00390625" style="1" customWidth="1"/>
    <col min="14" max="14" width="3.7109375" style="1" customWidth="1"/>
    <col min="15" max="15" width="4.140625" style="1" customWidth="1"/>
    <col min="16" max="16" width="3.8515625" style="1" bestFit="1" customWidth="1"/>
    <col min="17" max="17" width="4.28125" style="1" customWidth="1"/>
    <col min="18" max="18" width="3.8515625" style="1" customWidth="1"/>
    <col min="19" max="19" width="3.57421875" style="1" customWidth="1"/>
    <col min="20" max="20" width="4.28125" style="1" customWidth="1"/>
    <col min="21" max="23" width="3.28125" style="1" customWidth="1"/>
    <col min="24" max="24" width="4.28125" style="1" customWidth="1"/>
    <col min="25" max="25" width="4.00390625" style="1" customWidth="1"/>
    <col min="26" max="26" width="3.57421875" style="1" customWidth="1"/>
    <col min="27" max="28" width="3.7109375" style="1" customWidth="1"/>
    <col min="29" max="29" width="4.00390625" style="1" customWidth="1"/>
    <col min="30" max="30" width="3.8515625" style="1" bestFit="1" customWidth="1"/>
    <col min="31" max="31" width="5.57421875" style="1" customWidth="1"/>
    <col min="32" max="32" width="5.28125" style="1" customWidth="1"/>
    <col min="33" max="33" width="5.00390625" style="1" bestFit="1" customWidth="1"/>
    <col min="34" max="34" width="4.7109375" style="1" customWidth="1"/>
    <col min="35" max="35" width="6.00390625" style="1" customWidth="1"/>
    <col min="36" max="16384" width="9.140625" style="1" customWidth="1"/>
  </cols>
  <sheetData>
    <row r="1" spans="2:35" ht="15.75">
      <c r="B1" s="480" t="s">
        <v>132</v>
      </c>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row>
    <row r="2" spans="1:35" ht="16.5" thickBot="1">
      <c r="A2" s="3"/>
      <c r="B2" s="235"/>
      <c r="C2" s="4"/>
      <c r="D2" s="4"/>
      <c r="E2" s="4"/>
      <c r="F2" s="4"/>
      <c r="G2" s="4"/>
      <c r="H2" s="4"/>
      <c r="I2" s="3"/>
      <c r="J2" s="4"/>
      <c r="K2" s="4"/>
      <c r="L2" s="4"/>
      <c r="M2" s="4"/>
      <c r="N2" s="4"/>
      <c r="O2" s="4"/>
      <c r="P2" s="3"/>
      <c r="Q2" s="4"/>
      <c r="R2" s="4"/>
      <c r="S2" s="3"/>
      <c r="T2" s="3"/>
      <c r="U2" s="3"/>
      <c r="V2" s="3"/>
      <c r="W2" s="4"/>
      <c r="X2" s="3"/>
      <c r="Y2" s="3"/>
      <c r="Z2" s="3"/>
      <c r="AA2" s="3"/>
      <c r="AB2" s="3"/>
      <c r="AC2" s="3"/>
      <c r="AD2" s="3"/>
      <c r="AE2" s="4"/>
      <c r="AF2" s="4"/>
      <c r="AG2" s="4"/>
      <c r="AH2" s="4"/>
      <c r="AI2" s="4"/>
    </row>
    <row r="3" spans="1:35" ht="16.5" thickBot="1">
      <c r="A3" s="521"/>
      <c r="B3" s="522"/>
      <c r="C3" s="481" t="s">
        <v>0</v>
      </c>
      <c r="D3" s="481"/>
      <c r="E3" s="481"/>
      <c r="F3" s="481"/>
      <c r="G3" s="481"/>
      <c r="H3" s="481"/>
      <c r="I3" s="482"/>
      <c r="J3" s="483" t="s">
        <v>1</v>
      </c>
      <c r="K3" s="481"/>
      <c r="L3" s="481"/>
      <c r="M3" s="481"/>
      <c r="N3" s="481"/>
      <c r="O3" s="481"/>
      <c r="P3" s="482"/>
      <c r="Q3" s="483" t="s">
        <v>2</v>
      </c>
      <c r="R3" s="481"/>
      <c r="S3" s="481"/>
      <c r="T3" s="481"/>
      <c r="U3" s="481"/>
      <c r="V3" s="481"/>
      <c r="W3" s="482"/>
      <c r="X3" s="483" t="s">
        <v>9</v>
      </c>
      <c r="Y3" s="481"/>
      <c r="Z3" s="481"/>
      <c r="AA3" s="481"/>
      <c r="AB3" s="481"/>
      <c r="AC3" s="481"/>
      <c r="AD3" s="481"/>
      <c r="AE3" s="483" t="s">
        <v>11</v>
      </c>
      <c r="AF3" s="481"/>
      <c r="AG3" s="481"/>
      <c r="AH3" s="481"/>
      <c r="AI3" s="482"/>
    </row>
    <row r="4" spans="1:35" s="2" customFormat="1" ht="13.5" thickBot="1">
      <c r="A4" s="523"/>
      <c r="B4" s="524"/>
      <c r="C4" s="490" t="s">
        <v>3</v>
      </c>
      <c r="D4" s="490"/>
      <c r="E4" s="491"/>
      <c r="F4" s="477" t="s">
        <v>4</v>
      </c>
      <c r="G4" s="475"/>
      <c r="H4" s="475"/>
      <c r="I4" s="476"/>
      <c r="J4" s="473" t="s">
        <v>3</v>
      </c>
      <c r="K4" s="473"/>
      <c r="L4" s="474"/>
      <c r="M4" s="492" t="s">
        <v>4</v>
      </c>
      <c r="N4" s="492"/>
      <c r="O4" s="492"/>
      <c r="P4" s="492"/>
      <c r="Q4" s="472" t="s">
        <v>3</v>
      </c>
      <c r="R4" s="473"/>
      <c r="S4" s="474"/>
      <c r="T4" s="475" t="s">
        <v>4</v>
      </c>
      <c r="U4" s="475"/>
      <c r="V4" s="475"/>
      <c r="W4" s="476"/>
      <c r="X4" s="490" t="s">
        <v>3</v>
      </c>
      <c r="Y4" s="490"/>
      <c r="Z4" s="491"/>
      <c r="AA4" s="492" t="s">
        <v>4</v>
      </c>
      <c r="AB4" s="492"/>
      <c r="AC4" s="492"/>
      <c r="AD4" s="492"/>
      <c r="AE4" s="477" t="s">
        <v>4</v>
      </c>
      <c r="AF4" s="475"/>
      <c r="AG4" s="475"/>
      <c r="AH4" s="475"/>
      <c r="AI4" s="476"/>
    </row>
    <row r="5" spans="1:38" s="2" customFormat="1" ht="13.5" thickBot="1">
      <c r="A5" s="525"/>
      <c r="B5" s="526"/>
      <c r="C5" s="86" t="s">
        <v>5</v>
      </c>
      <c r="D5" s="11" t="s">
        <v>6</v>
      </c>
      <c r="E5" s="9" t="s">
        <v>10</v>
      </c>
      <c r="F5" s="10" t="s">
        <v>5</v>
      </c>
      <c r="G5" s="8" t="s">
        <v>6</v>
      </c>
      <c r="H5" s="11" t="s">
        <v>10</v>
      </c>
      <c r="I5" s="9" t="s">
        <v>7</v>
      </c>
      <c r="J5" s="86" t="s">
        <v>5</v>
      </c>
      <c r="K5" s="11" t="s">
        <v>6</v>
      </c>
      <c r="L5" s="9" t="s">
        <v>10</v>
      </c>
      <c r="M5" s="10" t="s">
        <v>5</v>
      </c>
      <c r="N5" s="8" t="s">
        <v>6</v>
      </c>
      <c r="O5" s="11" t="s">
        <v>10</v>
      </c>
      <c r="P5" s="9" t="s">
        <v>7</v>
      </c>
      <c r="Q5" s="80" t="s">
        <v>5</v>
      </c>
      <c r="R5" s="81" t="s">
        <v>6</v>
      </c>
      <c r="S5" s="82" t="s">
        <v>10</v>
      </c>
      <c r="T5" s="80" t="s">
        <v>5</v>
      </c>
      <c r="U5" s="81" t="s">
        <v>6</v>
      </c>
      <c r="V5" s="83" t="s">
        <v>10</v>
      </c>
      <c r="W5" s="82" t="s">
        <v>7</v>
      </c>
      <c r="X5" s="86" t="s">
        <v>5</v>
      </c>
      <c r="Y5" s="8" t="s">
        <v>6</v>
      </c>
      <c r="Z5" s="9" t="s">
        <v>10</v>
      </c>
      <c r="AA5" s="10" t="s">
        <v>5</v>
      </c>
      <c r="AB5" s="8" t="s">
        <v>6</v>
      </c>
      <c r="AC5" s="11" t="s">
        <v>10</v>
      </c>
      <c r="AD5" s="11" t="s">
        <v>7</v>
      </c>
      <c r="AE5" s="10" t="s">
        <v>5</v>
      </c>
      <c r="AF5" s="8" t="s">
        <v>6</v>
      </c>
      <c r="AG5" s="8" t="s">
        <v>10</v>
      </c>
      <c r="AH5" s="11" t="s">
        <v>7</v>
      </c>
      <c r="AI5" s="12" t="s">
        <v>8</v>
      </c>
      <c r="AL5" s="6"/>
    </row>
    <row r="6" spans="1:38" s="2" customFormat="1" ht="13.5" thickBot="1">
      <c r="A6" s="478" t="s">
        <v>14</v>
      </c>
      <c r="B6" s="479"/>
      <c r="C6" s="13">
        <f>C7+C10+C11+C12+C13+C14+C15+C16+C17+C18+C19+C21+C20</f>
        <v>20</v>
      </c>
      <c r="D6" s="14">
        <f>D7+D10+D11+D12+D13+D14+D15+D16+D17+D18+D19+D21</f>
        <v>2</v>
      </c>
      <c r="E6" s="54">
        <f>E7+E10+E11+E12+E13+E14+E15+E16+E17+E18+E19+E21</f>
        <v>0</v>
      </c>
      <c r="F6" s="13">
        <f>F7+F10+F11+F12+F13+F14+F15+F16+F17+F18+F19+F21+F20</f>
        <v>700</v>
      </c>
      <c r="G6" s="14">
        <f>G7+G10+G11+G12+G13+G14+G15+G16+G17+G18+G19+G21</f>
        <v>70</v>
      </c>
      <c r="H6" s="15">
        <f>SUM(H7:H21)</f>
        <v>0</v>
      </c>
      <c r="I6" s="108">
        <f>I22</f>
        <v>60</v>
      </c>
      <c r="J6" s="87">
        <f>J7+J10+J11+J12+J13+J14+J15+J16+J17+J18+J19+J21</f>
        <v>10</v>
      </c>
      <c r="K6" s="102">
        <f>K7+K10+K11+K12+K13+K14+K15+K16+K17+K18+K19+K21</f>
        <v>0</v>
      </c>
      <c r="L6" s="102">
        <f>L7+L10+L11+L12+L13+L14+L15+L16+L17+L18+L19+L21</f>
        <v>0</v>
      </c>
      <c r="M6" s="13">
        <f>M7+M10+M11+M12+M13+M14+M15+M16+M17+M18+M19+M21+M20</f>
        <v>350</v>
      </c>
      <c r="N6" s="14">
        <f>N7+N10+N11+N12+N13+N14+N15+N16+N17+N18+N19+N21</f>
        <v>0</v>
      </c>
      <c r="O6" s="14">
        <f>SUM(O7:O21)</f>
        <v>0</v>
      </c>
      <c r="P6" s="108">
        <f>P22</f>
        <v>60</v>
      </c>
      <c r="Q6" s="16">
        <f>Q7+Q10+Q11+Q12+Q13+Q14+Q15+Q16+Q17+Q18+Q19+Q21</f>
        <v>10</v>
      </c>
      <c r="R6" s="16">
        <f>R7+R10+R11+R12+R13+R14+R15+R16+R17+R18+R19+R21</f>
        <v>0</v>
      </c>
      <c r="S6" s="17">
        <f>S7+S10+S11+S12+S13+S14+S15+S16+S17+S18+S19+S21</f>
        <v>0</v>
      </c>
      <c r="T6" s="13">
        <f>T7+T10+T11+T12+T13+T14+T15+T16+T17+T18+T19+T21+T20</f>
        <v>350</v>
      </c>
      <c r="U6" s="14">
        <f>U7+U10+U11+U12+U13+U14+U15+U16+U17+U18+U19+U21</f>
        <v>0</v>
      </c>
      <c r="V6" s="18">
        <f>SUM(V7:V21)</f>
        <v>0</v>
      </c>
      <c r="W6" s="108">
        <f>W22</f>
        <v>60</v>
      </c>
      <c r="X6" s="13">
        <f>X7+X10+X11+X12+X13+X14+X15+X16+X17+X18+X19+X21+X20</f>
        <v>12</v>
      </c>
      <c r="Y6" s="16">
        <f>Y7+Y10+Y11+Y12+Y13+Y14+Y15+Y16+Y17+Y18+Y19+Y21</f>
        <v>0</v>
      </c>
      <c r="Z6" s="18">
        <f>Z7+Z10+Z11+Z12+Z13+Z14+Z15+Z16+Z17+Z18+Z19+Z21</f>
        <v>0</v>
      </c>
      <c r="AA6" s="13">
        <f>AA7+AA10+AA11+AA12+AA13+AA14+AA15+AA16+AA17+AA18+AA19+AA21+AA20</f>
        <v>360</v>
      </c>
      <c r="AB6" s="14">
        <f>AB7+AB10+AB11+AB12+AB13+AB14+AB15+AB16+AB17+AB18+AB19+AB21</f>
        <v>0</v>
      </c>
      <c r="AC6" s="18">
        <f>SUM(AC7:AC21)</f>
        <v>0</v>
      </c>
      <c r="AD6" s="109">
        <f>AD22</f>
        <v>120</v>
      </c>
      <c r="AE6" s="13">
        <f>AE7+AE10+AE11+AE12+AE13+AE14+AE15+AE16+AE17+AE18+AE19+AE21+AE20</f>
        <v>1760</v>
      </c>
      <c r="AF6" s="14">
        <f>AF7+AF10+AF11+AF12+AF13+AF14+AF15+AF16+AF17+AF18+AF19+AF21</f>
        <v>70</v>
      </c>
      <c r="AG6" s="123">
        <f>SUM(AG7:AG21)</f>
        <v>0</v>
      </c>
      <c r="AH6" s="102"/>
      <c r="AI6" s="13">
        <f>AI7+AI10+AI11+AI12+AI13+AI14+AI15+AI16+AI17+AI18+AI19+AI21+AI20</f>
        <v>1830</v>
      </c>
      <c r="AL6" s="6"/>
    </row>
    <row r="7" spans="1:35" ht="12.75">
      <c r="A7" s="176">
        <v>1</v>
      </c>
      <c r="B7" s="150" t="s">
        <v>60</v>
      </c>
      <c r="C7" s="74">
        <v>3</v>
      </c>
      <c r="D7" s="21"/>
      <c r="E7" s="29"/>
      <c r="F7" s="22">
        <f>C7*(37-I6/30)</f>
        <v>105</v>
      </c>
      <c r="G7" s="23">
        <f>D7*(37-I6/30)</f>
        <v>0</v>
      </c>
      <c r="H7" s="30"/>
      <c r="I7" s="56"/>
      <c r="J7" s="25">
        <v>3</v>
      </c>
      <c r="K7" s="103"/>
      <c r="L7" s="26"/>
      <c r="M7" s="22">
        <f>J7*(37-P6/30)</f>
        <v>105</v>
      </c>
      <c r="N7" s="23">
        <f>K7*(37-P6/30)</f>
        <v>0</v>
      </c>
      <c r="O7" s="30"/>
      <c r="P7" s="59"/>
      <c r="Q7" s="28">
        <v>3</v>
      </c>
      <c r="R7" s="20"/>
      <c r="S7" s="29"/>
      <c r="T7" s="27">
        <f>Q7*(37-W6/30)</f>
        <v>105</v>
      </c>
      <c r="U7" s="57">
        <f>R7*(37-W6/30)</f>
        <v>0</v>
      </c>
      <c r="V7" s="30"/>
      <c r="W7" s="59"/>
      <c r="X7" s="28">
        <v>3</v>
      </c>
      <c r="Y7" s="20"/>
      <c r="Z7" s="21"/>
      <c r="AA7" s="22">
        <f>X7*(34-AD6/30)</f>
        <v>90</v>
      </c>
      <c r="AB7" s="23">
        <f>Y7*(34-AD6/30)</f>
        <v>0</v>
      </c>
      <c r="AC7" s="30"/>
      <c r="AD7" s="56"/>
      <c r="AE7" s="120">
        <f aca="true" t="shared" si="0" ref="AE7:AE21">SUM(F7,M7,T7,AA7)</f>
        <v>405</v>
      </c>
      <c r="AF7" s="127">
        <f aca="true" t="shared" si="1" ref="AF7:AF21">SUM(G7,N7,U7,AB7)</f>
        <v>0</v>
      </c>
      <c r="AG7" s="127">
        <f aca="true" t="shared" si="2" ref="AG7:AG21">SUM(H7,O7,V7,AC7)</f>
        <v>0</v>
      </c>
      <c r="AH7" s="128">
        <f aca="true" t="shared" si="3" ref="AH7:AH21">SUM(I7,P7,W7,AD7)</f>
        <v>0</v>
      </c>
      <c r="AI7" s="121">
        <f aca="true" t="shared" si="4" ref="AI7:AI21">SUM(AE7:AH7)</f>
        <v>405</v>
      </c>
    </row>
    <row r="8" spans="1:35" ht="12.75">
      <c r="A8" s="177" t="s">
        <v>61</v>
      </c>
      <c r="B8" s="151" t="s">
        <v>62</v>
      </c>
      <c r="C8" s="74">
        <v>2</v>
      </c>
      <c r="D8" s="21"/>
      <c r="E8" s="29"/>
      <c r="F8" s="22">
        <f>C8*(37-I6/30)</f>
        <v>70</v>
      </c>
      <c r="G8" s="23">
        <f>D8*(37-I6/30)</f>
        <v>0</v>
      </c>
      <c r="H8" s="30"/>
      <c r="I8" s="56"/>
      <c r="J8" s="74">
        <v>2</v>
      </c>
      <c r="K8" s="104"/>
      <c r="L8" s="75"/>
      <c r="M8" s="33">
        <f>J8*(37-P6/30)</f>
        <v>70</v>
      </c>
      <c r="N8" s="34">
        <f>K8*(37-P6/30)</f>
        <v>0</v>
      </c>
      <c r="O8" s="30"/>
      <c r="P8" s="59"/>
      <c r="Q8" s="28">
        <v>2</v>
      </c>
      <c r="R8" s="20"/>
      <c r="S8" s="29"/>
      <c r="T8" s="22">
        <f>Q8*(37-W6/30)</f>
        <v>70</v>
      </c>
      <c r="U8" s="57">
        <f>R8*(37-W6/30)</f>
        <v>0</v>
      </c>
      <c r="V8" s="30"/>
      <c r="W8" s="59"/>
      <c r="X8" s="28">
        <v>2</v>
      </c>
      <c r="Y8" s="20"/>
      <c r="Z8" s="21"/>
      <c r="AA8" s="22">
        <f>X8*(34-AD6/30)</f>
        <v>60</v>
      </c>
      <c r="AB8" s="23">
        <f>Y8*(34-AD6/30)</f>
        <v>0</v>
      </c>
      <c r="AC8" s="30"/>
      <c r="AD8" s="56"/>
      <c r="AE8" s="120">
        <f t="shared" si="0"/>
        <v>270</v>
      </c>
      <c r="AF8" s="40">
        <f t="shared" si="1"/>
        <v>0</v>
      </c>
      <c r="AG8" s="40">
        <f t="shared" si="2"/>
        <v>0</v>
      </c>
      <c r="AH8" s="129">
        <f t="shared" si="3"/>
        <v>0</v>
      </c>
      <c r="AI8" s="121">
        <f t="shared" si="4"/>
        <v>270</v>
      </c>
    </row>
    <row r="9" spans="1:35" ht="12.75">
      <c r="A9" s="178">
        <v>2</v>
      </c>
      <c r="B9" s="151" t="s">
        <v>63</v>
      </c>
      <c r="C9" s="74">
        <v>3</v>
      </c>
      <c r="D9" s="21"/>
      <c r="E9" s="29"/>
      <c r="F9" s="22">
        <f>C9*(37-I6/30)</f>
        <v>105</v>
      </c>
      <c r="G9" s="23">
        <f>D9*(37-I6/30)</f>
        <v>0</v>
      </c>
      <c r="H9" s="30"/>
      <c r="I9" s="56"/>
      <c r="J9" s="74">
        <v>3</v>
      </c>
      <c r="K9" s="104"/>
      <c r="L9" s="75"/>
      <c r="M9" s="33">
        <f>J9*(37-P6/30)</f>
        <v>105</v>
      </c>
      <c r="N9" s="34">
        <f>K9*(37-P6/30)</f>
        <v>0</v>
      </c>
      <c r="O9" s="30"/>
      <c r="P9" s="59"/>
      <c r="Q9" s="28">
        <v>3</v>
      </c>
      <c r="R9" s="20"/>
      <c r="S9" s="29"/>
      <c r="T9" s="22">
        <f>Q9*(37-W6/30)</f>
        <v>105</v>
      </c>
      <c r="U9" s="57"/>
      <c r="V9" s="30"/>
      <c r="W9" s="59"/>
      <c r="X9" s="28">
        <v>3</v>
      </c>
      <c r="Y9" s="20"/>
      <c r="Z9" s="21"/>
      <c r="AA9" s="22">
        <f>X9*(34-AD6/30)</f>
        <v>90</v>
      </c>
      <c r="AB9" s="23">
        <f>Y9*(34-AD6/30)</f>
        <v>0</v>
      </c>
      <c r="AC9" s="30"/>
      <c r="AD9" s="56"/>
      <c r="AE9" s="120">
        <f t="shared" si="0"/>
        <v>405</v>
      </c>
      <c r="AF9" s="40">
        <f t="shared" si="1"/>
        <v>0</v>
      </c>
      <c r="AG9" s="40">
        <f t="shared" si="2"/>
        <v>0</v>
      </c>
      <c r="AH9" s="129">
        <f t="shared" si="3"/>
        <v>0</v>
      </c>
      <c r="AI9" s="121">
        <f t="shared" si="4"/>
        <v>405</v>
      </c>
    </row>
    <row r="10" spans="1:35" ht="12.75">
      <c r="A10" s="178">
        <v>3</v>
      </c>
      <c r="B10" s="152" t="s">
        <v>64</v>
      </c>
      <c r="C10" s="74">
        <v>2</v>
      </c>
      <c r="D10" s="21"/>
      <c r="E10" s="29"/>
      <c r="F10" s="22">
        <f>C10*(37-I6/30)</f>
        <v>70</v>
      </c>
      <c r="G10" s="23">
        <f>D10*(37-I6/30)</f>
        <v>0</v>
      </c>
      <c r="H10" s="30"/>
      <c r="I10" s="56"/>
      <c r="J10" s="74">
        <v>2</v>
      </c>
      <c r="K10" s="104"/>
      <c r="L10" s="75"/>
      <c r="M10" s="33">
        <f>J10*(37-P6/30)</f>
        <v>70</v>
      </c>
      <c r="N10" s="34">
        <f>K10*(37-P6/30)</f>
        <v>0</v>
      </c>
      <c r="O10" s="30"/>
      <c r="P10" s="59"/>
      <c r="Q10" s="28">
        <v>2</v>
      </c>
      <c r="R10" s="20"/>
      <c r="S10" s="29"/>
      <c r="T10" s="22">
        <f>Q10*(37-W6/30)</f>
        <v>70</v>
      </c>
      <c r="U10" s="57">
        <f>R10*(37-W6/30)</f>
        <v>0</v>
      </c>
      <c r="V10" s="30"/>
      <c r="W10" s="59"/>
      <c r="X10" s="28">
        <v>2</v>
      </c>
      <c r="Y10" s="20"/>
      <c r="Z10" s="21"/>
      <c r="AA10" s="22">
        <f>X10*(34-AD6/30)</f>
        <v>60</v>
      </c>
      <c r="AB10" s="23">
        <f>Y10*(34-AD6/30)</f>
        <v>0</v>
      </c>
      <c r="AC10" s="30"/>
      <c r="AD10" s="56"/>
      <c r="AE10" s="120">
        <f t="shared" si="0"/>
        <v>270</v>
      </c>
      <c r="AF10" s="40">
        <f t="shared" si="1"/>
        <v>0</v>
      </c>
      <c r="AG10" s="40">
        <f t="shared" si="2"/>
        <v>0</v>
      </c>
      <c r="AH10" s="129">
        <f t="shared" si="3"/>
        <v>0</v>
      </c>
      <c r="AI10" s="121">
        <f t="shared" si="4"/>
        <v>270</v>
      </c>
    </row>
    <row r="11" spans="1:35" ht="12.75">
      <c r="A11" s="178">
        <v>4</v>
      </c>
      <c r="B11" s="152" t="s">
        <v>65</v>
      </c>
      <c r="C11" s="74">
        <v>2</v>
      </c>
      <c r="D11" s="21"/>
      <c r="E11" s="29"/>
      <c r="F11" s="22">
        <f>C11*(37-I6/30)</f>
        <v>70</v>
      </c>
      <c r="G11" s="23">
        <f>D11*(37-I6/30)</f>
        <v>0</v>
      </c>
      <c r="H11" s="30"/>
      <c r="I11" s="56"/>
      <c r="J11" s="74">
        <v>2</v>
      </c>
      <c r="K11" s="104"/>
      <c r="L11" s="75"/>
      <c r="M11" s="33">
        <f>J11*(37-P6/30)</f>
        <v>70</v>
      </c>
      <c r="N11" s="34">
        <f>K11*(37-P6/30)</f>
        <v>0</v>
      </c>
      <c r="O11" s="30"/>
      <c r="P11" s="59"/>
      <c r="Q11" s="28">
        <v>2</v>
      </c>
      <c r="R11" s="20"/>
      <c r="S11" s="29"/>
      <c r="T11" s="22">
        <f>Q11*(37-W6/30)</f>
        <v>70</v>
      </c>
      <c r="U11" s="57">
        <f>R11*(37-W6/30)</f>
        <v>0</v>
      </c>
      <c r="V11" s="30"/>
      <c r="W11" s="59"/>
      <c r="X11" s="28">
        <v>2</v>
      </c>
      <c r="Y11" s="20"/>
      <c r="Z11" s="21"/>
      <c r="AA11" s="22">
        <f>X11*(34-AD6/30)</f>
        <v>60</v>
      </c>
      <c r="AB11" s="23">
        <f>Y11*(34-AD6/30)</f>
        <v>0</v>
      </c>
      <c r="AC11" s="30"/>
      <c r="AD11" s="56"/>
      <c r="AE11" s="120">
        <f t="shared" si="0"/>
        <v>270</v>
      </c>
      <c r="AF11" s="40">
        <f t="shared" si="1"/>
        <v>0</v>
      </c>
      <c r="AG11" s="40">
        <f t="shared" si="2"/>
        <v>0</v>
      </c>
      <c r="AH11" s="129">
        <f t="shared" si="3"/>
        <v>0</v>
      </c>
      <c r="AI11" s="121">
        <f t="shared" si="4"/>
        <v>270</v>
      </c>
    </row>
    <row r="12" spans="1:35" ht="12.75">
      <c r="A12" s="178">
        <v>5</v>
      </c>
      <c r="B12" s="152" t="s">
        <v>66</v>
      </c>
      <c r="C12" s="74">
        <v>3</v>
      </c>
      <c r="D12" s="21"/>
      <c r="E12" s="29"/>
      <c r="F12" s="22">
        <f>C12*(37-I6/30)</f>
        <v>105</v>
      </c>
      <c r="G12" s="23">
        <f>D12*(37-I6/30)</f>
        <v>0</v>
      </c>
      <c r="H12" s="30"/>
      <c r="I12" s="56"/>
      <c r="J12" s="74">
        <v>3</v>
      </c>
      <c r="K12" s="104"/>
      <c r="L12" s="75"/>
      <c r="M12" s="33">
        <f>J12*(37-P6/30)</f>
        <v>105</v>
      </c>
      <c r="N12" s="34">
        <f>K12*(37-P6/30)</f>
        <v>0</v>
      </c>
      <c r="O12" s="30"/>
      <c r="P12" s="59"/>
      <c r="Q12" s="28">
        <v>3</v>
      </c>
      <c r="R12" s="20"/>
      <c r="S12" s="29"/>
      <c r="T12" s="22">
        <f>Q12*(37-W6/30)</f>
        <v>105</v>
      </c>
      <c r="U12" s="57">
        <f>R12*(37-W6/30)</f>
        <v>0</v>
      </c>
      <c r="V12" s="30"/>
      <c r="W12" s="59"/>
      <c r="X12" s="28">
        <v>3</v>
      </c>
      <c r="Y12" s="20"/>
      <c r="Z12" s="21"/>
      <c r="AA12" s="22">
        <f>X12*(34-AD6/30)</f>
        <v>90</v>
      </c>
      <c r="AB12" s="23">
        <f>Y12*(34-AD6/30)</f>
        <v>0</v>
      </c>
      <c r="AC12" s="30"/>
      <c r="AD12" s="56"/>
      <c r="AE12" s="120">
        <f t="shared" si="0"/>
        <v>405</v>
      </c>
      <c r="AF12" s="40">
        <f t="shared" si="1"/>
        <v>0</v>
      </c>
      <c r="AG12" s="40">
        <f t="shared" si="2"/>
        <v>0</v>
      </c>
      <c r="AH12" s="129">
        <f t="shared" si="3"/>
        <v>0</v>
      </c>
      <c r="AI12" s="121">
        <f t="shared" si="4"/>
        <v>405</v>
      </c>
    </row>
    <row r="13" spans="1:35" ht="12.75">
      <c r="A13" s="178">
        <v>6</v>
      </c>
      <c r="B13" s="152" t="s">
        <v>67</v>
      </c>
      <c r="C13" s="74"/>
      <c r="D13" s="21">
        <v>2</v>
      </c>
      <c r="E13" s="29"/>
      <c r="F13" s="22">
        <f>C13*(37-I6/30)</f>
        <v>0</v>
      </c>
      <c r="G13" s="23">
        <f>D13*(37-I6/30)</f>
        <v>70</v>
      </c>
      <c r="H13" s="30"/>
      <c r="I13" s="56"/>
      <c r="J13" s="74"/>
      <c r="K13" s="104"/>
      <c r="L13" s="75"/>
      <c r="M13" s="33">
        <f>J13*(37-P6/30)</f>
        <v>0</v>
      </c>
      <c r="N13" s="34">
        <f>K13*(37-P6/30)</f>
        <v>0</v>
      </c>
      <c r="O13" s="30"/>
      <c r="P13" s="59"/>
      <c r="Q13" s="28"/>
      <c r="R13" s="20"/>
      <c r="S13" s="29"/>
      <c r="T13" s="22">
        <f>Q13*(37-W6/30)</f>
        <v>0</v>
      </c>
      <c r="U13" s="57">
        <f>R13*(37-W6/30)</f>
        <v>0</v>
      </c>
      <c r="V13" s="30"/>
      <c r="W13" s="59"/>
      <c r="X13" s="28"/>
      <c r="Y13" s="20"/>
      <c r="Z13" s="21"/>
      <c r="AA13" s="22">
        <f>X13*(34-AD6/30)</f>
        <v>0</v>
      </c>
      <c r="AB13" s="23">
        <f>Y13*(34-AD6/30)</f>
        <v>0</v>
      </c>
      <c r="AC13" s="30"/>
      <c r="AD13" s="56"/>
      <c r="AE13" s="120">
        <f t="shared" si="0"/>
        <v>0</v>
      </c>
      <c r="AF13" s="40">
        <f t="shared" si="1"/>
        <v>70</v>
      </c>
      <c r="AG13" s="40">
        <f t="shared" si="2"/>
        <v>0</v>
      </c>
      <c r="AH13" s="129">
        <f t="shared" si="3"/>
        <v>0</v>
      </c>
      <c r="AI13" s="121">
        <f t="shared" si="4"/>
        <v>70</v>
      </c>
    </row>
    <row r="14" spans="1:35" ht="12.75">
      <c r="A14" s="178">
        <v>7</v>
      </c>
      <c r="B14" s="152" t="s">
        <v>68</v>
      </c>
      <c r="C14" s="35">
        <v>2</v>
      </c>
      <c r="D14" s="32"/>
      <c r="E14" s="38"/>
      <c r="F14" s="33">
        <f>C14*(37-I6/30)</f>
        <v>70</v>
      </c>
      <c r="G14" s="34">
        <f>D14*(37-I6/30)</f>
        <v>0</v>
      </c>
      <c r="H14" s="39"/>
      <c r="I14" s="96"/>
      <c r="J14" s="35"/>
      <c r="K14" s="52"/>
      <c r="L14" s="36"/>
      <c r="M14" s="33">
        <f>J14*(37-P6/30)</f>
        <v>0</v>
      </c>
      <c r="N14" s="34">
        <f>K14*(37-P6/30)</f>
        <v>0</v>
      </c>
      <c r="O14" s="39"/>
      <c r="P14" s="90"/>
      <c r="Q14" s="37"/>
      <c r="R14" s="31"/>
      <c r="S14" s="38"/>
      <c r="T14" s="33">
        <f>Q14*(37-W6/30)</f>
        <v>0</v>
      </c>
      <c r="U14" s="61">
        <f>R14*(37-W6/30)</f>
        <v>0</v>
      </c>
      <c r="V14" s="39"/>
      <c r="W14" s="90"/>
      <c r="X14" s="37"/>
      <c r="Y14" s="31"/>
      <c r="Z14" s="32"/>
      <c r="AA14" s="22">
        <f>X14*(34-AD6/30)</f>
        <v>0</v>
      </c>
      <c r="AB14" s="34">
        <f>Y14*(34-AD6/30)</f>
        <v>0</v>
      </c>
      <c r="AC14" s="39"/>
      <c r="AD14" s="96"/>
      <c r="AE14" s="120">
        <f t="shared" si="0"/>
        <v>70</v>
      </c>
      <c r="AF14" s="40">
        <f t="shared" si="1"/>
        <v>0</v>
      </c>
      <c r="AG14" s="40">
        <f t="shared" si="2"/>
        <v>0</v>
      </c>
      <c r="AH14" s="129">
        <f t="shared" si="3"/>
        <v>0</v>
      </c>
      <c r="AI14" s="122">
        <f t="shared" si="4"/>
        <v>70</v>
      </c>
    </row>
    <row r="15" spans="1:35" ht="12.75">
      <c r="A15" s="178">
        <v>8</v>
      </c>
      <c r="B15" s="152" t="s">
        <v>69</v>
      </c>
      <c r="C15" s="41">
        <v>1</v>
      </c>
      <c r="D15" s="32"/>
      <c r="E15" s="38"/>
      <c r="F15" s="33">
        <f>C15*(37-I6/30)</f>
        <v>35</v>
      </c>
      <c r="G15" s="34">
        <f>D15*(37-I6/30)</f>
        <v>0</v>
      </c>
      <c r="H15" s="39"/>
      <c r="I15" s="96"/>
      <c r="J15" s="35"/>
      <c r="K15" s="52"/>
      <c r="L15" s="36"/>
      <c r="M15" s="33">
        <f>J15*(37-P6/30)</f>
        <v>0</v>
      </c>
      <c r="N15" s="34">
        <f>K15*(37-P6/30)</f>
        <v>0</v>
      </c>
      <c r="O15" s="39"/>
      <c r="P15" s="90"/>
      <c r="Q15" s="37"/>
      <c r="R15" s="31"/>
      <c r="S15" s="38"/>
      <c r="T15" s="33">
        <f>Q15*(37-W6/30)</f>
        <v>0</v>
      </c>
      <c r="U15" s="61">
        <f>R15*(37-W6/30)</f>
        <v>0</v>
      </c>
      <c r="V15" s="39"/>
      <c r="W15" s="90"/>
      <c r="X15" s="37"/>
      <c r="Y15" s="31"/>
      <c r="Z15" s="32"/>
      <c r="AA15" s="22">
        <f>X15*(34-AD6/30)</f>
        <v>0</v>
      </c>
      <c r="AB15" s="34">
        <f>Y15*(34-AD6/30)</f>
        <v>0</v>
      </c>
      <c r="AC15" s="39"/>
      <c r="AD15" s="96"/>
      <c r="AE15" s="120">
        <f t="shared" si="0"/>
        <v>35</v>
      </c>
      <c r="AF15" s="40">
        <f t="shared" si="1"/>
        <v>0</v>
      </c>
      <c r="AG15" s="40">
        <f t="shared" si="2"/>
        <v>0</v>
      </c>
      <c r="AH15" s="129">
        <f t="shared" si="3"/>
        <v>0</v>
      </c>
      <c r="AI15" s="122">
        <f t="shared" si="4"/>
        <v>35</v>
      </c>
    </row>
    <row r="16" spans="1:35" ht="12.75">
      <c r="A16" s="178">
        <v>9</v>
      </c>
      <c r="B16" s="152" t="s">
        <v>72</v>
      </c>
      <c r="C16" s="35">
        <v>2</v>
      </c>
      <c r="D16" s="32"/>
      <c r="E16" s="38"/>
      <c r="F16" s="33">
        <f>C16*(37-I6/30)</f>
        <v>70</v>
      </c>
      <c r="G16" s="34">
        <f>D16*(37-I6/30)</f>
        <v>0</v>
      </c>
      <c r="H16" s="39"/>
      <c r="I16" s="96"/>
      <c r="J16" s="35"/>
      <c r="K16" s="52"/>
      <c r="L16" s="36"/>
      <c r="M16" s="33">
        <f>J16*(37-P6/30)</f>
        <v>0</v>
      </c>
      <c r="N16" s="34">
        <f>K16*(37-P6/30)</f>
        <v>0</v>
      </c>
      <c r="O16" s="39"/>
      <c r="P16" s="90"/>
      <c r="Q16" s="37"/>
      <c r="R16" s="31"/>
      <c r="S16" s="38"/>
      <c r="T16" s="33">
        <f>Q16*(37-W6/30)</f>
        <v>0</v>
      </c>
      <c r="U16" s="61">
        <f>R16*(37-W6/30)</f>
        <v>0</v>
      </c>
      <c r="V16" s="39"/>
      <c r="W16" s="90"/>
      <c r="X16" s="37"/>
      <c r="Y16" s="31"/>
      <c r="Z16" s="32"/>
      <c r="AA16" s="22">
        <f>X16*(34-AD6/30)</f>
        <v>0</v>
      </c>
      <c r="AB16" s="34">
        <f>Y16*(34-AD6/30)</f>
        <v>0</v>
      </c>
      <c r="AC16" s="39"/>
      <c r="AD16" s="96"/>
      <c r="AE16" s="120">
        <f t="shared" si="0"/>
        <v>70</v>
      </c>
      <c r="AF16" s="40">
        <f t="shared" si="1"/>
        <v>0</v>
      </c>
      <c r="AG16" s="40">
        <f t="shared" si="2"/>
        <v>0</v>
      </c>
      <c r="AH16" s="129">
        <f t="shared" si="3"/>
        <v>0</v>
      </c>
      <c r="AI16" s="122">
        <f t="shared" si="4"/>
        <v>70</v>
      </c>
    </row>
    <row r="17" spans="1:35" ht="12.75">
      <c r="A17" s="178">
        <v>10</v>
      </c>
      <c r="B17" s="152" t="s">
        <v>70</v>
      </c>
      <c r="C17" s="35">
        <v>1</v>
      </c>
      <c r="D17" s="32"/>
      <c r="E17" s="38"/>
      <c r="F17" s="33">
        <f>C17*(37-I6/30)</f>
        <v>35</v>
      </c>
      <c r="G17" s="34">
        <f>D17*(37-I6/30)</f>
        <v>0</v>
      </c>
      <c r="H17" s="39"/>
      <c r="I17" s="96"/>
      <c r="J17" s="35"/>
      <c r="K17" s="52"/>
      <c r="L17" s="36"/>
      <c r="M17" s="33">
        <f>J17*(37-P6/30)</f>
        <v>0</v>
      </c>
      <c r="N17" s="34">
        <f>K17*(37-P6/30)</f>
        <v>0</v>
      </c>
      <c r="O17" s="39"/>
      <c r="P17" s="90"/>
      <c r="Q17" s="37"/>
      <c r="R17" s="31"/>
      <c r="S17" s="38"/>
      <c r="T17" s="33">
        <f>Q17*(37-W6/30)</f>
        <v>0</v>
      </c>
      <c r="U17" s="61">
        <f>R17*(37-W6/30)</f>
        <v>0</v>
      </c>
      <c r="V17" s="39"/>
      <c r="W17" s="90"/>
      <c r="X17" s="37"/>
      <c r="Y17" s="31"/>
      <c r="Z17" s="32"/>
      <c r="AA17" s="22">
        <f>X17*(34-AD6/30)</f>
        <v>0</v>
      </c>
      <c r="AB17" s="34">
        <f>Y17*(34-AD6/30)</f>
        <v>0</v>
      </c>
      <c r="AC17" s="39"/>
      <c r="AD17" s="96"/>
      <c r="AE17" s="120">
        <f t="shared" si="0"/>
        <v>35</v>
      </c>
      <c r="AF17" s="40">
        <f t="shared" si="1"/>
        <v>0</v>
      </c>
      <c r="AG17" s="40">
        <f t="shared" si="2"/>
        <v>0</v>
      </c>
      <c r="AH17" s="129">
        <f t="shared" si="3"/>
        <v>0</v>
      </c>
      <c r="AI17" s="122">
        <f t="shared" si="4"/>
        <v>35</v>
      </c>
    </row>
    <row r="18" spans="1:35" ht="12.75">
      <c r="A18" s="178">
        <v>11</v>
      </c>
      <c r="B18" s="152" t="s">
        <v>73</v>
      </c>
      <c r="C18" s="35">
        <v>2</v>
      </c>
      <c r="D18" s="32"/>
      <c r="E18" s="38"/>
      <c r="F18" s="33">
        <f>C18*(37-I6/30)</f>
        <v>70</v>
      </c>
      <c r="G18" s="34">
        <f>D18*(37-I6/30)</f>
        <v>0</v>
      </c>
      <c r="H18" s="39"/>
      <c r="I18" s="96"/>
      <c r="J18" s="41"/>
      <c r="K18" s="52"/>
      <c r="L18" s="36"/>
      <c r="M18" s="33">
        <f>J18*(37-P6/30)</f>
        <v>0</v>
      </c>
      <c r="N18" s="34">
        <f>K18*(37-P6/30)</f>
        <v>0</v>
      </c>
      <c r="O18" s="39"/>
      <c r="P18" s="90"/>
      <c r="Q18" s="37"/>
      <c r="R18" s="31"/>
      <c r="S18" s="38"/>
      <c r="T18" s="33">
        <f>Q18*(37-W6/30)</f>
        <v>0</v>
      </c>
      <c r="U18" s="61">
        <f>R18*(37-W6/30)</f>
        <v>0</v>
      </c>
      <c r="V18" s="39"/>
      <c r="W18" s="90"/>
      <c r="X18" s="37"/>
      <c r="Y18" s="31"/>
      <c r="Z18" s="32"/>
      <c r="AA18" s="22">
        <f>X18*(34-AD6/30)</f>
        <v>0</v>
      </c>
      <c r="AB18" s="34">
        <f>Y18*(34-AD6/30)</f>
        <v>0</v>
      </c>
      <c r="AC18" s="39"/>
      <c r="AD18" s="96"/>
      <c r="AE18" s="120">
        <f t="shared" si="0"/>
        <v>70</v>
      </c>
      <c r="AF18" s="40">
        <f t="shared" si="1"/>
        <v>0</v>
      </c>
      <c r="AG18" s="40">
        <f t="shared" si="2"/>
        <v>0</v>
      </c>
      <c r="AH18" s="129">
        <f t="shared" si="3"/>
        <v>0</v>
      </c>
      <c r="AI18" s="122">
        <f t="shared" si="4"/>
        <v>70</v>
      </c>
    </row>
    <row r="19" spans="1:35" ht="12.75">
      <c r="A19" s="178">
        <v>12</v>
      </c>
      <c r="B19" s="152" t="s">
        <v>74</v>
      </c>
      <c r="C19" s="35">
        <v>2</v>
      </c>
      <c r="D19" s="32"/>
      <c r="E19" s="38"/>
      <c r="F19" s="33">
        <f>C19*(37-I6/30)</f>
        <v>70</v>
      </c>
      <c r="G19" s="34">
        <f>D19*(37-I6/30)</f>
        <v>0</v>
      </c>
      <c r="H19" s="39"/>
      <c r="I19" s="96"/>
      <c r="J19" s="41"/>
      <c r="K19" s="52"/>
      <c r="L19" s="36"/>
      <c r="M19" s="33">
        <f>J19*(37-P6/30)</f>
        <v>0</v>
      </c>
      <c r="N19" s="34">
        <f>K19*(37-P6/30)</f>
        <v>0</v>
      </c>
      <c r="O19" s="39"/>
      <c r="P19" s="90"/>
      <c r="Q19" s="37"/>
      <c r="R19" s="31"/>
      <c r="S19" s="38"/>
      <c r="T19" s="33">
        <f>Q19*(37-W6/30)</f>
        <v>0</v>
      </c>
      <c r="U19" s="61">
        <f>R19*(37-W6/30)</f>
        <v>0</v>
      </c>
      <c r="V19" s="39"/>
      <c r="W19" s="90"/>
      <c r="X19" s="37"/>
      <c r="Y19" s="31"/>
      <c r="Z19" s="32"/>
      <c r="AA19" s="22">
        <f>X19*(34-AD6/30)</f>
        <v>0</v>
      </c>
      <c r="AB19" s="34">
        <f>Y19*(34-AD6/30)</f>
        <v>0</v>
      </c>
      <c r="AC19" s="39"/>
      <c r="AD19" s="96"/>
      <c r="AE19" s="120">
        <f t="shared" si="0"/>
        <v>70</v>
      </c>
      <c r="AF19" s="40">
        <f t="shared" si="1"/>
        <v>0</v>
      </c>
      <c r="AG19" s="40">
        <f t="shared" si="2"/>
        <v>0</v>
      </c>
      <c r="AH19" s="129">
        <f t="shared" si="3"/>
        <v>0</v>
      </c>
      <c r="AI19" s="122">
        <f t="shared" si="4"/>
        <v>70</v>
      </c>
    </row>
    <row r="20" spans="1:35" ht="12.75">
      <c r="A20" s="178">
        <v>13</v>
      </c>
      <c r="B20" s="152" t="s">
        <v>76</v>
      </c>
      <c r="C20" s="35"/>
      <c r="D20" s="32"/>
      <c r="E20" s="38"/>
      <c r="F20" s="33"/>
      <c r="G20" s="34"/>
      <c r="H20" s="39"/>
      <c r="I20" s="96"/>
      <c r="J20" s="41"/>
      <c r="K20" s="52"/>
      <c r="L20" s="36"/>
      <c r="M20" s="33"/>
      <c r="N20" s="34"/>
      <c r="O20" s="39"/>
      <c r="P20" s="90"/>
      <c r="Q20" s="37"/>
      <c r="R20" s="31"/>
      <c r="S20" s="38"/>
      <c r="T20" s="33"/>
      <c r="U20" s="61"/>
      <c r="V20" s="39"/>
      <c r="W20" s="90"/>
      <c r="X20" s="37">
        <v>1</v>
      </c>
      <c r="Y20" s="31"/>
      <c r="Z20" s="32"/>
      <c r="AA20" s="22">
        <f>X20*(34-AD6/30)</f>
        <v>30</v>
      </c>
      <c r="AB20" s="34"/>
      <c r="AC20" s="39"/>
      <c r="AD20" s="96"/>
      <c r="AE20" s="120">
        <f t="shared" si="0"/>
        <v>30</v>
      </c>
      <c r="AF20" s="40"/>
      <c r="AG20" s="40"/>
      <c r="AH20" s="129"/>
      <c r="AI20" s="122">
        <f t="shared" si="4"/>
        <v>30</v>
      </c>
    </row>
    <row r="21" spans="1:35" ht="13.5" thickBot="1">
      <c r="A21" s="178">
        <v>14</v>
      </c>
      <c r="B21" s="152" t="s">
        <v>75</v>
      </c>
      <c r="C21" s="35"/>
      <c r="D21" s="32"/>
      <c r="E21" s="38"/>
      <c r="F21" s="33">
        <f>C21*(37-I6/30)</f>
        <v>0</v>
      </c>
      <c r="G21" s="34">
        <f>D21*(37-I6/30)</f>
        <v>0</v>
      </c>
      <c r="H21" s="39"/>
      <c r="I21" s="96"/>
      <c r="J21" s="41"/>
      <c r="K21" s="52"/>
      <c r="L21" s="36"/>
      <c r="M21" s="33">
        <f>J21*(37-P6/30)</f>
        <v>0</v>
      </c>
      <c r="N21" s="34">
        <f>K21*(37-P6/30)</f>
        <v>0</v>
      </c>
      <c r="O21" s="39"/>
      <c r="P21" s="90"/>
      <c r="Q21" s="37"/>
      <c r="R21" s="31"/>
      <c r="S21" s="38"/>
      <c r="T21" s="33">
        <f>Q21*(37-W6/30)</f>
        <v>0</v>
      </c>
      <c r="U21" s="61">
        <f>R21*(37-W6/30)</f>
        <v>0</v>
      </c>
      <c r="V21" s="39"/>
      <c r="W21" s="90"/>
      <c r="X21" s="37">
        <v>1</v>
      </c>
      <c r="Y21" s="31"/>
      <c r="Z21" s="32"/>
      <c r="AA21" s="33">
        <f>X21*(34-AD6/30)</f>
        <v>30</v>
      </c>
      <c r="AB21" s="34">
        <f>Y21*(34-AD6/30)</f>
        <v>0</v>
      </c>
      <c r="AC21" s="39"/>
      <c r="AD21" s="96"/>
      <c r="AE21" s="120">
        <f t="shared" si="0"/>
        <v>30</v>
      </c>
      <c r="AF21" s="40">
        <f t="shared" si="1"/>
        <v>0</v>
      </c>
      <c r="AG21" s="40">
        <f t="shared" si="2"/>
        <v>0</v>
      </c>
      <c r="AH21" s="129">
        <f t="shared" si="3"/>
        <v>0</v>
      </c>
      <c r="AI21" s="122">
        <f t="shared" si="4"/>
        <v>30</v>
      </c>
    </row>
    <row r="22" spans="1:35" s="2" customFormat="1" ht="13.5" thickBot="1">
      <c r="A22" s="462" t="s">
        <v>13</v>
      </c>
      <c r="B22" s="463"/>
      <c r="C22" s="66">
        <f aca="true" t="shared" si="5" ref="C22:AF22">SUM(C23:C32)</f>
        <v>4</v>
      </c>
      <c r="D22" s="68">
        <f t="shared" si="5"/>
        <v>0</v>
      </c>
      <c r="E22" s="117">
        <f t="shared" si="5"/>
        <v>5</v>
      </c>
      <c r="F22" s="66">
        <f t="shared" si="5"/>
        <v>140</v>
      </c>
      <c r="G22" s="67">
        <f t="shared" si="5"/>
        <v>0</v>
      </c>
      <c r="H22" s="70">
        <f t="shared" si="5"/>
        <v>175</v>
      </c>
      <c r="I22" s="68">
        <f t="shared" si="5"/>
        <v>60</v>
      </c>
      <c r="J22" s="66">
        <f t="shared" si="5"/>
        <v>7</v>
      </c>
      <c r="K22" s="70">
        <f t="shared" si="5"/>
        <v>4</v>
      </c>
      <c r="L22" s="68">
        <f t="shared" si="5"/>
        <v>8</v>
      </c>
      <c r="M22" s="71">
        <f t="shared" si="5"/>
        <v>245</v>
      </c>
      <c r="N22" s="72">
        <f t="shared" si="5"/>
        <v>140</v>
      </c>
      <c r="O22" s="73">
        <f t="shared" si="5"/>
        <v>280</v>
      </c>
      <c r="P22" s="94">
        <f t="shared" si="5"/>
        <v>60</v>
      </c>
      <c r="Q22" s="69">
        <f t="shared" si="5"/>
        <v>4</v>
      </c>
      <c r="R22" s="67">
        <f t="shared" si="5"/>
        <v>2</v>
      </c>
      <c r="S22" s="68">
        <f t="shared" si="5"/>
        <v>13</v>
      </c>
      <c r="T22" s="71">
        <f t="shared" si="5"/>
        <v>140</v>
      </c>
      <c r="U22" s="84">
        <f t="shared" si="5"/>
        <v>70</v>
      </c>
      <c r="V22" s="73">
        <f t="shared" si="5"/>
        <v>455</v>
      </c>
      <c r="W22" s="94">
        <f t="shared" si="5"/>
        <v>60</v>
      </c>
      <c r="X22" s="69">
        <f t="shared" si="5"/>
        <v>2</v>
      </c>
      <c r="Y22" s="67">
        <f t="shared" si="5"/>
        <v>3</v>
      </c>
      <c r="Z22" s="68">
        <f t="shared" si="5"/>
        <v>12</v>
      </c>
      <c r="AA22" s="110">
        <f t="shared" si="5"/>
        <v>60</v>
      </c>
      <c r="AB22" s="111">
        <f t="shared" si="5"/>
        <v>90</v>
      </c>
      <c r="AC22" s="112">
        <f t="shared" si="5"/>
        <v>360</v>
      </c>
      <c r="AD22" s="113">
        <f t="shared" si="5"/>
        <v>120</v>
      </c>
      <c r="AE22" s="131">
        <f t="shared" si="5"/>
        <v>585</v>
      </c>
      <c r="AF22" s="230">
        <f t="shared" si="5"/>
        <v>300</v>
      </c>
      <c r="AG22" s="231">
        <f>SUM(H22,O22,V22,AC22)</f>
        <v>1270</v>
      </c>
      <c r="AH22" s="232">
        <f>SUM(AH23:AH32)</f>
        <v>300</v>
      </c>
      <c r="AI22" s="125">
        <f>SUM(AI23:AI32)</f>
        <v>2455</v>
      </c>
    </row>
    <row r="23" spans="1:35" ht="12.75">
      <c r="A23" s="176">
        <v>15</v>
      </c>
      <c r="B23" s="376" t="s">
        <v>77</v>
      </c>
      <c r="C23" s="266">
        <v>2</v>
      </c>
      <c r="D23" s="267"/>
      <c r="E23" s="268"/>
      <c r="F23" s="269">
        <f>C23*(37-I22/30)</f>
        <v>70</v>
      </c>
      <c r="G23" s="270">
        <f>D23*(37-I22/30)</f>
        <v>0</v>
      </c>
      <c r="H23" s="270">
        <f>E23*35</f>
        <v>0</v>
      </c>
      <c r="I23" s="271"/>
      <c r="J23" s="272">
        <v>2</v>
      </c>
      <c r="K23" s="267"/>
      <c r="L23" s="273"/>
      <c r="M23" s="274">
        <f>J23*(37-P22/30)</f>
        <v>70</v>
      </c>
      <c r="N23" s="275">
        <f>K23*(37-P22/30)</f>
        <v>0</v>
      </c>
      <c r="O23" s="270"/>
      <c r="P23" s="276"/>
      <c r="Q23" s="266">
        <v>2</v>
      </c>
      <c r="R23" s="267"/>
      <c r="S23" s="273"/>
      <c r="T23" s="274">
        <f>Q23*(37-W22/30)</f>
        <v>70</v>
      </c>
      <c r="U23" s="277">
        <f>R23*(37-W22/30)</f>
        <v>0</v>
      </c>
      <c r="V23" s="278"/>
      <c r="W23" s="279"/>
      <c r="X23" s="266">
        <v>2</v>
      </c>
      <c r="Y23" s="267"/>
      <c r="Z23" s="268"/>
      <c r="AA23" s="269">
        <f>X23*(34-AD22/30)</f>
        <v>60</v>
      </c>
      <c r="AB23" s="270">
        <f>Y23*(34-AD22/30)</f>
        <v>0</v>
      </c>
      <c r="AC23" s="270">
        <f>Z23*33</f>
        <v>0</v>
      </c>
      <c r="AD23" s="314"/>
      <c r="AE23" s="126">
        <f aca="true" t="shared" si="6" ref="AE23:AH31">SUM(F23,M23,T23,AA23)</f>
        <v>270</v>
      </c>
      <c r="AF23" s="127">
        <f t="shared" si="6"/>
        <v>0</v>
      </c>
      <c r="AG23" s="127">
        <f t="shared" si="6"/>
        <v>0</v>
      </c>
      <c r="AH23" s="128">
        <f t="shared" si="6"/>
        <v>0</v>
      </c>
      <c r="AI23" s="229">
        <f aca="true" t="shared" si="7" ref="AI23:AI32">SUM(AE23:AH23)</f>
        <v>270</v>
      </c>
    </row>
    <row r="24" spans="1:35" ht="12.75">
      <c r="A24" s="178">
        <v>16</v>
      </c>
      <c r="B24" s="375" t="s">
        <v>118</v>
      </c>
      <c r="C24" s="280">
        <v>2</v>
      </c>
      <c r="D24" s="281"/>
      <c r="E24" s="282"/>
      <c r="F24" s="283">
        <f>C24*(37-I22/30)</f>
        <v>70</v>
      </c>
      <c r="G24" s="284">
        <f>D24*(37-I22/30)</f>
        <v>0</v>
      </c>
      <c r="H24" s="284">
        <f>E24*35</f>
        <v>0</v>
      </c>
      <c r="I24" s="285"/>
      <c r="J24" s="286">
        <v>2</v>
      </c>
      <c r="K24" s="281"/>
      <c r="L24" s="287"/>
      <c r="M24" s="283">
        <f>J24*(37-P22/30)</f>
        <v>70</v>
      </c>
      <c r="N24" s="284">
        <f>K24*(37-P22/30)</f>
        <v>0</v>
      </c>
      <c r="O24" s="284"/>
      <c r="P24" s="291"/>
      <c r="Q24" s="280"/>
      <c r="R24" s="281"/>
      <c r="S24" s="287"/>
      <c r="T24" s="283">
        <f>Q24*(37-W22/30)</f>
        <v>0</v>
      </c>
      <c r="U24" s="290">
        <f>R24*(37-W22/30)</f>
        <v>0</v>
      </c>
      <c r="V24" s="284"/>
      <c r="W24" s="291"/>
      <c r="X24" s="280"/>
      <c r="Y24" s="281"/>
      <c r="Z24" s="282"/>
      <c r="AA24" s="283">
        <f>X24*(34-AD22/30)</f>
        <v>0</v>
      </c>
      <c r="AB24" s="284">
        <f>Y24*(34-AD17/30)</f>
        <v>0</v>
      </c>
      <c r="AC24" s="284">
        <f>Z24*33</f>
        <v>0</v>
      </c>
      <c r="AD24" s="315"/>
      <c r="AE24" s="101">
        <f t="shared" si="6"/>
        <v>140</v>
      </c>
      <c r="AF24" s="40">
        <f t="shared" si="6"/>
        <v>0</v>
      </c>
      <c r="AG24" s="40">
        <f t="shared" si="6"/>
        <v>0</v>
      </c>
      <c r="AH24" s="129">
        <f t="shared" si="6"/>
        <v>0</v>
      </c>
      <c r="AI24" s="122">
        <f t="shared" si="7"/>
        <v>140</v>
      </c>
    </row>
    <row r="25" spans="1:35" ht="12.75">
      <c r="A25" s="178">
        <v>17</v>
      </c>
      <c r="B25" s="145" t="s">
        <v>78</v>
      </c>
      <c r="C25" s="280"/>
      <c r="D25" s="281"/>
      <c r="E25" s="282"/>
      <c r="F25" s="283">
        <f>C25*(37-I22/30)</f>
        <v>0</v>
      </c>
      <c r="G25" s="284">
        <f>D25*(37-I22/30)</f>
        <v>0</v>
      </c>
      <c r="H25" s="284">
        <f>E25*35</f>
        <v>0</v>
      </c>
      <c r="I25" s="285"/>
      <c r="J25" s="286"/>
      <c r="K25" s="281">
        <v>2</v>
      </c>
      <c r="L25" s="287"/>
      <c r="M25" s="283">
        <f>J25*(37-P22/30)</f>
        <v>0</v>
      </c>
      <c r="N25" s="284">
        <f>K25*(37-P22/30)</f>
        <v>70</v>
      </c>
      <c r="O25" s="288"/>
      <c r="P25" s="289"/>
      <c r="Q25" s="280"/>
      <c r="R25" s="281"/>
      <c r="S25" s="287"/>
      <c r="T25" s="283">
        <f>Q25*(37-W22/30)</f>
        <v>0</v>
      </c>
      <c r="U25" s="290"/>
      <c r="V25" s="288"/>
      <c r="W25" s="289"/>
      <c r="X25" s="280"/>
      <c r="Y25" s="281"/>
      <c r="Z25" s="282"/>
      <c r="AA25" s="283">
        <f>X25*(34-AD22/30)</f>
        <v>0</v>
      </c>
      <c r="AB25" s="284">
        <f>Y25*(34-AD22/30)</f>
        <v>0</v>
      </c>
      <c r="AC25" s="284">
        <f>Z25*33</f>
        <v>0</v>
      </c>
      <c r="AD25" s="315"/>
      <c r="AE25" s="101">
        <f t="shared" si="6"/>
        <v>0</v>
      </c>
      <c r="AF25" s="40">
        <f t="shared" si="6"/>
        <v>70</v>
      </c>
      <c r="AG25" s="40">
        <f t="shared" si="6"/>
        <v>0</v>
      </c>
      <c r="AH25" s="129">
        <f t="shared" si="6"/>
        <v>0</v>
      </c>
      <c r="AI25" s="122">
        <f t="shared" si="7"/>
        <v>70</v>
      </c>
    </row>
    <row r="26" spans="1:35" ht="12.75">
      <c r="A26" s="178">
        <v>18</v>
      </c>
      <c r="B26" s="203" t="s">
        <v>137</v>
      </c>
      <c r="C26" s="280"/>
      <c r="D26" s="281"/>
      <c r="E26" s="282"/>
      <c r="F26" s="283">
        <f>C26*(37-I22/30)</f>
        <v>0</v>
      </c>
      <c r="G26" s="284">
        <f>D26*(37-I22/30)</f>
        <v>0</v>
      </c>
      <c r="H26" s="284"/>
      <c r="I26" s="285"/>
      <c r="J26" s="286">
        <v>2</v>
      </c>
      <c r="K26" s="281"/>
      <c r="L26" s="287"/>
      <c r="M26" s="274">
        <v>70</v>
      </c>
      <c r="N26" s="284"/>
      <c r="O26" s="288"/>
      <c r="P26" s="289"/>
      <c r="Q26" s="280"/>
      <c r="R26" s="281"/>
      <c r="S26" s="287"/>
      <c r="T26" s="283">
        <f>Q26*(37-W22/30)</f>
        <v>0</v>
      </c>
      <c r="U26" s="290"/>
      <c r="V26" s="288"/>
      <c r="W26" s="289"/>
      <c r="X26" s="280"/>
      <c r="Y26" s="281"/>
      <c r="Z26" s="282"/>
      <c r="AA26" s="283">
        <f>X26*(34-AD22/30)</f>
        <v>0</v>
      </c>
      <c r="AB26" s="284"/>
      <c r="AC26" s="284"/>
      <c r="AD26" s="315"/>
      <c r="AE26" s="101">
        <f t="shared" si="6"/>
        <v>70</v>
      </c>
      <c r="AF26" s="40"/>
      <c r="AG26" s="40"/>
      <c r="AH26" s="129"/>
      <c r="AI26" s="122">
        <f t="shared" si="7"/>
        <v>70</v>
      </c>
    </row>
    <row r="27" spans="1:35" ht="12.75">
      <c r="A27" s="178">
        <v>19</v>
      </c>
      <c r="B27" s="203" t="s">
        <v>99</v>
      </c>
      <c r="C27" s="280"/>
      <c r="D27" s="281"/>
      <c r="E27" s="282"/>
      <c r="F27" s="283">
        <f>C27*(37-I22/30)</f>
        <v>0</v>
      </c>
      <c r="G27" s="284">
        <f>D27*(37-I22/30)</f>
        <v>0</v>
      </c>
      <c r="H27" s="284">
        <f>E27*35</f>
        <v>0</v>
      </c>
      <c r="I27" s="285"/>
      <c r="J27" s="286">
        <v>1</v>
      </c>
      <c r="K27" s="281">
        <v>2</v>
      </c>
      <c r="L27" s="287"/>
      <c r="M27" s="283">
        <f>J27*(37-P22/30)</f>
        <v>35</v>
      </c>
      <c r="N27" s="284">
        <f>K27*(37-P22/30)</f>
        <v>70</v>
      </c>
      <c r="O27" s="288"/>
      <c r="P27" s="289"/>
      <c r="Q27" s="280"/>
      <c r="R27" s="281"/>
      <c r="S27" s="287"/>
      <c r="T27" s="283">
        <f>Q27*(37-W22/30)</f>
        <v>0</v>
      </c>
      <c r="U27" s="290">
        <f>R27*(37-W22/30)</f>
        <v>0</v>
      </c>
      <c r="V27" s="288"/>
      <c r="W27" s="289"/>
      <c r="X27" s="280"/>
      <c r="Y27" s="281"/>
      <c r="Z27" s="282"/>
      <c r="AA27" s="283">
        <f>X27*(34-AD22/30)</f>
        <v>0</v>
      </c>
      <c r="AB27" s="284">
        <f>Y27*(34-AD22/30)</f>
        <v>0</v>
      </c>
      <c r="AC27" s="284">
        <f>Z27*33</f>
        <v>0</v>
      </c>
      <c r="AD27" s="315"/>
      <c r="AE27" s="101">
        <f t="shared" si="6"/>
        <v>35</v>
      </c>
      <c r="AF27" s="40">
        <f t="shared" si="6"/>
        <v>70</v>
      </c>
      <c r="AG27" s="40">
        <f t="shared" si="6"/>
        <v>0</v>
      </c>
      <c r="AH27" s="129">
        <f t="shared" si="6"/>
        <v>0</v>
      </c>
      <c r="AI27" s="122">
        <f t="shared" si="7"/>
        <v>105</v>
      </c>
    </row>
    <row r="28" spans="1:35" ht="12.75">
      <c r="A28" s="178">
        <v>20</v>
      </c>
      <c r="B28" s="145" t="s">
        <v>138</v>
      </c>
      <c r="C28" s="280"/>
      <c r="D28" s="281"/>
      <c r="E28" s="282"/>
      <c r="F28" s="283">
        <f>C28*(37-I22/30)</f>
        <v>0</v>
      </c>
      <c r="G28" s="284">
        <f>D28*(37-I22/30)</f>
        <v>0</v>
      </c>
      <c r="H28" s="284">
        <f>E28*35</f>
        <v>0</v>
      </c>
      <c r="I28" s="285"/>
      <c r="J28" s="286"/>
      <c r="K28" s="281"/>
      <c r="L28" s="287"/>
      <c r="M28" s="283">
        <f>J28*(37-P22/30)</f>
        <v>0</v>
      </c>
      <c r="N28" s="284">
        <f>K28*(37-P22/30)</f>
        <v>0</v>
      </c>
      <c r="O28" s="288"/>
      <c r="P28" s="289"/>
      <c r="Q28" s="280"/>
      <c r="R28" s="281">
        <v>2</v>
      </c>
      <c r="S28" s="287"/>
      <c r="T28" s="283">
        <f>Q28*(37-W22/30)</f>
        <v>0</v>
      </c>
      <c r="U28" s="290">
        <f>R28*(37-W22/30)</f>
        <v>70</v>
      </c>
      <c r="V28" s="288"/>
      <c r="W28" s="289"/>
      <c r="X28" s="280"/>
      <c r="Y28" s="281"/>
      <c r="Z28" s="282"/>
      <c r="AA28" s="283">
        <f>X28*(34-AD22/30)</f>
        <v>0</v>
      </c>
      <c r="AB28" s="284">
        <f>Y28*(34-AD22/30)</f>
        <v>0</v>
      </c>
      <c r="AC28" s="284">
        <f>Z28*33</f>
        <v>0</v>
      </c>
      <c r="AD28" s="315"/>
      <c r="AE28" s="101">
        <f t="shared" si="6"/>
        <v>0</v>
      </c>
      <c r="AF28" s="40">
        <f t="shared" si="6"/>
        <v>70</v>
      </c>
      <c r="AG28" s="40">
        <f t="shared" si="6"/>
        <v>0</v>
      </c>
      <c r="AH28" s="129">
        <f t="shared" si="6"/>
        <v>0</v>
      </c>
      <c r="AI28" s="122">
        <f t="shared" si="7"/>
        <v>70</v>
      </c>
    </row>
    <row r="29" spans="1:35" ht="12.75">
      <c r="A29" s="178">
        <v>21</v>
      </c>
      <c r="B29" s="145" t="s">
        <v>100</v>
      </c>
      <c r="C29" s="280"/>
      <c r="D29" s="281"/>
      <c r="E29" s="282"/>
      <c r="F29" s="283">
        <f>C29*(37-I22/30)</f>
        <v>0</v>
      </c>
      <c r="G29" s="284">
        <f>D29*(37-I22/30)</f>
        <v>0</v>
      </c>
      <c r="H29" s="284"/>
      <c r="I29" s="285"/>
      <c r="J29" s="286"/>
      <c r="K29" s="281"/>
      <c r="L29" s="287"/>
      <c r="M29" s="283">
        <f>J29*(37-P22/30)</f>
        <v>0</v>
      </c>
      <c r="N29" s="284">
        <f>K29*(37-P22/30)</f>
        <v>0</v>
      </c>
      <c r="O29" s="284"/>
      <c r="P29" s="291"/>
      <c r="Q29" s="280"/>
      <c r="R29" s="281"/>
      <c r="S29" s="287"/>
      <c r="T29" s="283">
        <f>Q29*(37-W22/30)</f>
        <v>0</v>
      </c>
      <c r="U29" s="290">
        <f>R29*(37-W22/30)</f>
        <v>0</v>
      </c>
      <c r="V29" s="288"/>
      <c r="W29" s="289"/>
      <c r="X29" s="280"/>
      <c r="Y29" s="281">
        <v>1</v>
      </c>
      <c r="Z29" s="282"/>
      <c r="AA29" s="283">
        <f>X29*(34-AD22/30)</f>
        <v>0</v>
      </c>
      <c r="AB29" s="284">
        <f>Y29*(34-AD22/30)</f>
        <v>30</v>
      </c>
      <c r="AC29" s="284"/>
      <c r="AD29" s="315"/>
      <c r="AE29" s="101">
        <f t="shared" si="6"/>
        <v>0</v>
      </c>
      <c r="AF29" s="40">
        <f t="shared" si="6"/>
        <v>30</v>
      </c>
      <c r="AG29" s="40">
        <f t="shared" si="6"/>
        <v>0</v>
      </c>
      <c r="AH29" s="129">
        <f t="shared" si="6"/>
        <v>0</v>
      </c>
      <c r="AI29" s="122">
        <f t="shared" si="7"/>
        <v>30</v>
      </c>
    </row>
    <row r="30" spans="1:35" ht="12.75">
      <c r="A30" s="178">
        <v>22</v>
      </c>
      <c r="B30" s="185" t="s">
        <v>122</v>
      </c>
      <c r="C30" s="280"/>
      <c r="D30" s="281"/>
      <c r="E30" s="282"/>
      <c r="F30" s="283">
        <f>C30*(37-I22/30)</f>
        <v>0</v>
      </c>
      <c r="G30" s="284">
        <f>D30*(37-I22/30)</f>
        <v>0</v>
      </c>
      <c r="H30" s="284">
        <f>E30*(37-I22/30)</f>
        <v>0</v>
      </c>
      <c r="I30" s="285"/>
      <c r="J30" s="286"/>
      <c r="K30" s="281"/>
      <c r="L30" s="287"/>
      <c r="M30" s="283">
        <f>J30*(37-P22/30)</f>
        <v>0</v>
      </c>
      <c r="N30" s="284">
        <f>K30*(37-P22/30)</f>
        <v>0</v>
      </c>
      <c r="O30" s="284">
        <f>L30*(37-P22/30)</f>
        <v>0</v>
      </c>
      <c r="P30" s="289"/>
      <c r="Q30" s="280">
        <v>2</v>
      </c>
      <c r="R30" s="281"/>
      <c r="S30" s="287"/>
      <c r="T30" s="283">
        <f>Q30*(37-W22/30)</f>
        <v>70</v>
      </c>
      <c r="U30" s="290">
        <f>R30*(37-W22/30)</f>
        <v>0</v>
      </c>
      <c r="V30" s="290">
        <f>S30*(37-W22/30)</f>
        <v>0</v>
      </c>
      <c r="W30" s="289"/>
      <c r="X30" s="280"/>
      <c r="Y30" s="281"/>
      <c r="Z30" s="282"/>
      <c r="AA30" s="283">
        <f>X30*(34-AD22/30)</f>
        <v>0</v>
      </c>
      <c r="AB30" s="284">
        <f>Y30*(34-AD22/30)</f>
        <v>0</v>
      </c>
      <c r="AC30" s="284">
        <f>Z30*(34-AD22/30)</f>
        <v>0</v>
      </c>
      <c r="AD30" s="315"/>
      <c r="AE30" s="101">
        <f t="shared" si="6"/>
        <v>70</v>
      </c>
      <c r="AF30" s="40">
        <f t="shared" si="6"/>
        <v>0</v>
      </c>
      <c r="AG30" s="214">
        <f>SUM(H30,O30,V30,AC30)</f>
        <v>0</v>
      </c>
      <c r="AH30" s="129">
        <f t="shared" si="6"/>
        <v>0</v>
      </c>
      <c r="AI30" s="122">
        <f t="shared" si="7"/>
        <v>70</v>
      </c>
    </row>
    <row r="31" spans="1:35" ht="12.75">
      <c r="A31" s="178">
        <v>23</v>
      </c>
      <c r="B31" s="363" t="s">
        <v>84</v>
      </c>
      <c r="C31" s="280"/>
      <c r="D31" s="281"/>
      <c r="E31" s="282"/>
      <c r="F31" s="283">
        <f>C31*(37-I22/30)</f>
        <v>0</v>
      </c>
      <c r="G31" s="284">
        <f>D31*(37-I22/30)</f>
        <v>0</v>
      </c>
      <c r="H31" s="284"/>
      <c r="I31" s="285"/>
      <c r="J31" s="286"/>
      <c r="K31" s="281"/>
      <c r="L31" s="287"/>
      <c r="M31" s="283">
        <f>J31*(37-P22/30)</f>
        <v>0</v>
      </c>
      <c r="N31" s="284">
        <f>K31*(37-P22/30)</f>
        <v>0</v>
      </c>
      <c r="O31" s="288"/>
      <c r="P31" s="289"/>
      <c r="Q31" s="280"/>
      <c r="R31" s="281"/>
      <c r="S31" s="287"/>
      <c r="T31" s="283">
        <f>Q31*(37-W22/30)</f>
        <v>0</v>
      </c>
      <c r="U31" s="290">
        <f>R31*(37-W22/30)</f>
        <v>0</v>
      </c>
      <c r="V31" s="288"/>
      <c r="W31" s="289"/>
      <c r="X31" s="280"/>
      <c r="Y31" s="281">
        <v>2</v>
      </c>
      <c r="Z31" s="282"/>
      <c r="AA31" s="283">
        <f>X31*(34-AD23/30)</f>
        <v>0</v>
      </c>
      <c r="AB31" s="284">
        <f>Y31*(34-AD22/30)</f>
        <v>60</v>
      </c>
      <c r="AC31" s="284"/>
      <c r="AD31" s="315"/>
      <c r="AE31" s="101">
        <f t="shared" si="6"/>
        <v>0</v>
      </c>
      <c r="AF31" s="40">
        <f t="shared" si="6"/>
        <v>60</v>
      </c>
      <c r="AG31" s="40">
        <f t="shared" si="6"/>
        <v>0</v>
      </c>
      <c r="AH31" s="129">
        <f t="shared" si="6"/>
        <v>0</v>
      </c>
      <c r="AI31" s="122">
        <f t="shared" si="7"/>
        <v>60</v>
      </c>
    </row>
    <row r="32" spans="1:35" ht="13.5" thickBot="1">
      <c r="A32" s="179">
        <v>24</v>
      </c>
      <c r="B32" s="367" t="s">
        <v>83</v>
      </c>
      <c r="C32" s="292"/>
      <c r="D32" s="293"/>
      <c r="E32" s="293">
        <v>5</v>
      </c>
      <c r="F32" s="294">
        <f>C32*(37-I22/30)</f>
        <v>0</v>
      </c>
      <c r="G32" s="295">
        <f>D32*(37-I22/30)</f>
        <v>0</v>
      </c>
      <c r="H32" s="295">
        <f>E32*35</f>
        <v>175</v>
      </c>
      <c r="I32" s="296">
        <v>60</v>
      </c>
      <c r="J32" s="297"/>
      <c r="K32" s="293"/>
      <c r="L32" s="298">
        <v>8</v>
      </c>
      <c r="M32" s="299">
        <f>J32*(37-P22/30)</f>
        <v>0</v>
      </c>
      <c r="N32" s="300">
        <f>K32*(37-P22/30)</f>
        <v>0</v>
      </c>
      <c r="O32" s="284">
        <f>L32*(37-P22/30)</f>
        <v>280</v>
      </c>
      <c r="P32" s="301">
        <v>60</v>
      </c>
      <c r="Q32" s="297"/>
      <c r="R32" s="302"/>
      <c r="S32" s="298">
        <v>13</v>
      </c>
      <c r="T32" s="294">
        <f>Q32*(37-W22/30)</f>
        <v>0</v>
      </c>
      <c r="U32" s="303">
        <f>R32*(37-W22/30)</f>
        <v>0</v>
      </c>
      <c r="V32" s="290">
        <f>S32*(37-W22/30)</f>
        <v>455</v>
      </c>
      <c r="W32" s="301">
        <v>60</v>
      </c>
      <c r="X32" s="297"/>
      <c r="Y32" s="302"/>
      <c r="Z32" s="293">
        <v>12</v>
      </c>
      <c r="AA32" s="283">
        <f>X32*(34-AD22/30)</f>
        <v>0</v>
      </c>
      <c r="AB32" s="290">
        <f>Y32*(34-AD22/30)</f>
        <v>0</v>
      </c>
      <c r="AC32" s="284">
        <f>Z32*(34-AD22/30)</f>
        <v>360</v>
      </c>
      <c r="AD32" s="312">
        <v>120</v>
      </c>
      <c r="AE32" s="170">
        <f>SUM(F32,M32,T32,AA32)</f>
        <v>0</v>
      </c>
      <c r="AF32" s="142">
        <f>SUM(G32,N32,U32,AB32)</f>
        <v>0</v>
      </c>
      <c r="AG32" s="142">
        <f>SUM(H32,O32,V32,AC32)</f>
        <v>1270</v>
      </c>
      <c r="AH32" s="171">
        <f>SUM(I32,P32,W32,AD32)</f>
        <v>300</v>
      </c>
      <c r="AI32" s="122">
        <f t="shared" si="7"/>
        <v>1570</v>
      </c>
    </row>
    <row r="33" spans="1:35" s="2" customFormat="1" ht="13.5" customHeight="1" thickBot="1">
      <c r="A33" s="467" t="s">
        <v>12</v>
      </c>
      <c r="B33" s="468"/>
      <c r="C33" s="13">
        <f aca="true" t="shared" si="8" ref="C33:AI33">SUM(C34:C35)</f>
        <v>1</v>
      </c>
      <c r="D33" s="18">
        <f t="shared" si="8"/>
        <v>0</v>
      </c>
      <c r="E33" s="54">
        <f t="shared" si="8"/>
        <v>0</v>
      </c>
      <c r="F33" s="13">
        <f t="shared" si="8"/>
        <v>35</v>
      </c>
      <c r="G33" s="16">
        <f t="shared" si="8"/>
        <v>0</v>
      </c>
      <c r="H33" s="18">
        <f t="shared" si="8"/>
        <v>0</v>
      </c>
      <c r="I33" s="54">
        <f t="shared" si="8"/>
        <v>0</v>
      </c>
      <c r="J33" s="13">
        <f t="shared" si="8"/>
        <v>3</v>
      </c>
      <c r="K33" s="18">
        <f t="shared" si="8"/>
        <v>0</v>
      </c>
      <c r="L33" s="54">
        <f t="shared" si="8"/>
        <v>0</v>
      </c>
      <c r="M33" s="13">
        <f t="shared" si="8"/>
        <v>105</v>
      </c>
      <c r="N33" s="16">
        <f t="shared" si="8"/>
        <v>0</v>
      </c>
      <c r="O33" s="18">
        <f t="shared" si="8"/>
        <v>0</v>
      </c>
      <c r="P33" s="54">
        <f t="shared" si="8"/>
        <v>0</v>
      </c>
      <c r="Q33" s="16">
        <f t="shared" si="8"/>
        <v>3</v>
      </c>
      <c r="R33" s="16">
        <f t="shared" si="8"/>
        <v>0</v>
      </c>
      <c r="S33" s="54">
        <f t="shared" si="8"/>
        <v>0</v>
      </c>
      <c r="T33" s="13">
        <f t="shared" si="8"/>
        <v>105</v>
      </c>
      <c r="U33" s="16">
        <f t="shared" si="8"/>
        <v>0</v>
      </c>
      <c r="V33" s="18">
        <f t="shared" si="8"/>
        <v>0</v>
      </c>
      <c r="W33" s="54">
        <f t="shared" si="8"/>
        <v>0</v>
      </c>
      <c r="X33" s="16">
        <f t="shared" si="8"/>
        <v>3</v>
      </c>
      <c r="Y33" s="16">
        <f t="shared" si="8"/>
        <v>0</v>
      </c>
      <c r="Z33" s="54">
        <f t="shared" si="8"/>
        <v>0</v>
      </c>
      <c r="AA33" s="85">
        <f t="shared" si="8"/>
        <v>90</v>
      </c>
      <c r="AB33" s="15">
        <f t="shared" si="8"/>
        <v>0</v>
      </c>
      <c r="AC33" s="14">
        <f t="shared" si="8"/>
        <v>0</v>
      </c>
      <c r="AD33" s="15">
        <f t="shared" si="8"/>
        <v>0</v>
      </c>
      <c r="AE33" s="217">
        <f t="shared" si="8"/>
        <v>335</v>
      </c>
      <c r="AF33" s="231">
        <f t="shared" si="8"/>
        <v>0</v>
      </c>
      <c r="AG33" s="231">
        <f t="shared" si="8"/>
        <v>0</v>
      </c>
      <c r="AH33" s="233">
        <f t="shared" si="8"/>
        <v>0</v>
      </c>
      <c r="AI33" s="17">
        <f t="shared" si="8"/>
        <v>335</v>
      </c>
    </row>
    <row r="34" spans="1:35" ht="12.75">
      <c r="A34" s="176">
        <v>1</v>
      </c>
      <c r="B34" s="146" t="s">
        <v>124</v>
      </c>
      <c r="C34" s="88">
        <v>1</v>
      </c>
      <c r="D34" s="56"/>
      <c r="E34" s="59"/>
      <c r="F34" s="22">
        <f>C34*35</f>
        <v>35</v>
      </c>
      <c r="G34" s="57">
        <f>D34*37</f>
        <v>0</v>
      </c>
      <c r="H34" s="30"/>
      <c r="I34" s="56"/>
      <c r="J34" s="88">
        <v>1</v>
      </c>
      <c r="K34" s="106"/>
      <c r="L34" s="59"/>
      <c r="M34" s="57">
        <f>J34*35</f>
        <v>35</v>
      </c>
      <c r="N34" s="57"/>
      <c r="O34" s="30"/>
      <c r="P34" s="105"/>
      <c r="Q34" s="58">
        <v>1</v>
      </c>
      <c r="R34" s="55"/>
      <c r="S34" s="59"/>
      <c r="T34" s="27">
        <f>Q34*35</f>
        <v>35</v>
      </c>
      <c r="U34" s="77"/>
      <c r="V34" s="92"/>
      <c r="W34" s="59"/>
      <c r="X34" s="58">
        <v>1</v>
      </c>
      <c r="Y34" s="24"/>
      <c r="Z34" s="60"/>
      <c r="AA34" s="27">
        <f>X34*(34-AD22/30)</f>
        <v>30</v>
      </c>
      <c r="AB34" s="92"/>
      <c r="AC34" s="23"/>
      <c r="AD34" s="99"/>
      <c r="AE34" s="134">
        <f aca="true" t="shared" si="9" ref="AE34:AH35">SUM(F34,M34,T34,AA34)</f>
        <v>135</v>
      </c>
      <c r="AF34" s="135">
        <f t="shared" si="9"/>
        <v>0</v>
      </c>
      <c r="AG34" s="135">
        <f t="shared" si="9"/>
        <v>0</v>
      </c>
      <c r="AH34" s="130">
        <f t="shared" si="9"/>
        <v>0</v>
      </c>
      <c r="AI34" s="121">
        <f>SUM(AE34:AH34)</f>
        <v>135</v>
      </c>
    </row>
    <row r="35" spans="1:35" ht="13.5" thickBot="1">
      <c r="A35" s="179">
        <v>2</v>
      </c>
      <c r="B35" s="147" t="s">
        <v>125</v>
      </c>
      <c r="C35" s="89"/>
      <c r="D35" s="98"/>
      <c r="E35" s="95"/>
      <c r="F35" s="53">
        <f>C35*35</f>
        <v>0</v>
      </c>
      <c r="G35" s="62"/>
      <c r="H35" s="51"/>
      <c r="I35" s="98"/>
      <c r="J35" s="89">
        <v>2</v>
      </c>
      <c r="K35" s="107"/>
      <c r="L35" s="95"/>
      <c r="M35" s="62">
        <f>J35*35</f>
        <v>70</v>
      </c>
      <c r="N35" s="62"/>
      <c r="O35" s="51"/>
      <c r="P35" s="91"/>
      <c r="Q35" s="63">
        <v>2</v>
      </c>
      <c r="R35" s="76"/>
      <c r="S35" s="49"/>
      <c r="T35" s="78">
        <f>Q35*35</f>
        <v>70</v>
      </c>
      <c r="U35" s="79"/>
      <c r="V35" s="93"/>
      <c r="W35" s="95"/>
      <c r="X35" s="63">
        <v>2</v>
      </c>
      <c r="Y35" s="46"/>
      <c r="Z35" s="64"/>
      <c r="AA35" s="65">
        <f>X35*(34-AD22/30)</f>
        <v>60</v>
      </c>
      <c r="AB35" s="93"/>
      <c r="AC35" s="45"/>
      <c r="AD35" s="100"/>
      <c r="AE35" s="136">
        <f t="shared" si="9"/>
        <v>200</v>
      </c>
      <c r="AF35" s="137">
        <f t="shared" si="9"/>
        <v>0</v>
      </c>
      <c r="AG35" s="137">
        <f t="shared" si="9"/>
        <v>0</v>
      </c>
      <c r="AH35" s="138">
        <f t="shared" si="9"/>
        <v>0</v>
      </c>
      <c r="AI35" s="124">
        <f>SUM(AE35:AH35)</f>
        <v>200</v>
      </c>
    </row>
    <row r="36" spans="1:35" ht="13.5" thickBot="1">
      <c r="A36" s="469" t="s">
        <v>15</v>
      </c>
      <c r="B36" s="468"/>
      <c r="C36" s="13">
        <f aca="true" t="shared" si="10" ref="C36:H36">SUM(C6,C22,C33)</f>
        <v>25</v>
      </c>
      <c r="D36" s="15">
        <f t="shared" si="10"/>
        <v>2</v>
      </c>
      <c r="E36" s="54">
        <f t="shared" si="10"/>
        <v>5</v>
      </c>
      <c r="F36" s="13">
        <f t="shared" si="10"/>
        <v>875</v>
      </c>
      <c r="G36" s="14">
        <f t="shared" si="10"/>
        <v>70</v>
      </c>
      <c r="H36" s="15">
        <f t="shared" si="10"/>
        <v>175</v>
      </c>
      <c r="I36" s="54">
        <f>SUM(I22,I33)</f>
        <v>60</v>
      </c>
      <c r="J36" s="13">
        <f aca="true" t="shared" si="11" ref="J36:O36">SUM(J6,J22,J33)</f>
        <v>20</v>
      </c>
      <c r="K36" s="15">
        <f t="shared" si="11"/>
        <v>4</v>
      </c>
      <c r="L36" s="54">
        <f t="shared" si="11"/>
        <v>8</v>
      </c>
      <c r="M36" s="13">
        <f t="shared" si="11"/>
        <v>700</v>
      </c>
      <c r="N36" s="14">
        <f t="shared" si="11"/>
        <v>140</v>
      </c>
      <c r="O36" s="15">
        <f t="shared" si="11"/>
        <v>280</v>
      </c>
      <c r="P36" s="54">
        <f>SUM(P22,P33)</f>
        <v>60</v>
      </c>
      <c r="Q36" s="16">
        <f aca="true" t="shared" si="12" ref="Q36:V36">SUM(Q6,Q22,Q33)</f>
        <v>17</v>
      </c>
      <c r="R36" s="14">
        <f t="shared" si="12"/>
        <v>2</v>
      </c>
      <c r="S36" s="54">
        <f t="shared" si="12"/>
        <v>13</v>
      </c>
      <c r="T36" s="13">
        <f t="shared" si="12"/>
        <v>595</v>
      </c>
      <c r="U36" s="14">
        <f t="shared" si="12"/>
        <v>70</v>
      </c>
      <c r="V36" s="15">
        <f t="shared" si="12"/>
        <v>455</v>
      </c>
      <c r="W36" s="54">
        <f>SUM(W22,W33)</f>
        <v>60</v>
      </c>
      <c r="X36" s="13">
        <f aca="true" t="shared" si="13" ref="X36:AC36">SUM(X6,X22,X33)</f>
        <v>17</v>
      </c>
      <c r="Y36" s="14">
        <f t="shared" si="13"/>
        <v>3</v>
      </c>
      <c r="Z36" s="54">
        <f t="shared" si="13"/>
        <v>12</v>
      </c>
      <c r="AA36" s="13">
        <f t="shared" si="13"/>
        <v>510</v>
      </c>
      <c r="AB36" s="15">
        <f t="shared" si="13"/>
        <v>90</v>
      </c>
      <c r="AC36" s="14">
        <f t="shared" si="13"/>
        <v>360</v>
      </c>
      <c r="AD36" s="15">
        <f>SUM(AD22,AD33)</f>
        <v>120</v>
      </c>
      <c r="AE36" s="116">
        <f>SUM(AE6,AE22,AE33)</f>
        <v>2680</v>
      </c>
      <c r="AF36" s="115">
        <f>SUM(AF6,AF22,AF33)</f>
        <v>370</v>
      </c>
      <c r="AG36" s="115">
        <f>SUM(AG6,AG22,AG33)</f>
        <v>1270</v>
      </c>
      <c r="AH36" s="114">
        <f>SUM(AH6,AH22,AH33)</f>
        <v>300</v>
      </c>
      <c r="AI36" s="19">
        <f>SUM(AI6,AI22,AI33)</f>
        <v>4620</v>
      </c>
    </row>
    <row r="37" spans="1:35" ht="16.5" thickBot="1">
      <c r="A37" s="470" t="s">
        <v>17</v>
      </c>
      <c r="B37" s="471"/>
      <c r="C37" s="464">
        <f>SUM(C36,D36,E36)</f>
        <v>32</v>
      </c>
      <c r="D37" s="465"/>
      <c r="E37" s="466"/>
      <c r="F37" s="464">
        <f>SUM(F36:I36)</f>
        <v>1180</v>
      </c>
      <c r="G37" s="465"/>
      <c r="H37" s="465"/>
      <c r="I37" s="466"/>
      <c r="J37" s="464">
        <f>SUM(J36,K36,L36)</f>
        <v>32</v>
      </c>
      <c r="K37" s="465"/>
      <c r="L37" s="466"/>
      <c r="M37" s="464">
        <f>SUM(M36:P36)</f>
        <v>1180</v>
      </c>
      <c r="N37" s="465"/>
      <c r="O37" s="465"/>
      <c r="P37" s="466"/>
      <c r="Q37" s="464">
        <f>SUM(Q36,R36,S36)</f>
        <v>32</v>
      </c>
      <c r="R37" s="465"/>
      <c r="S37" s="466"/>
      <c r="T37" s="464">
        <f>SUM(T36:W36)</f>
        <v>1180</v>
      </c>
      <c r="U37" s="465"/>
      <c r="V37" s="465"/>
      <c r="W37" s="466"/>
      <c r="X37" s="464">
        <f>X36+Y36+Z36</f>
        <v>32</v>
      </c>
      <c r="Y37" s="465"/>
      <c r="Z37" s="466"/>
      <c r="AA37" s="464">
        <f>SUM(AA36:AD36)</f>
        <v>1080</v>
      </c>
      <c r="AB37" s="465"/>
      <c r="AC37" s="465"/>
      <c r="AD37" s="466"/>
      <c r="AE37" s="493">
        <f>SUM(AE36:AH36)</f>
        <v>4620</v>
      </c>
      <c r="AF37" s="494"/>
      <c r="AG37" s="494"/>
      <c r="AH37" s="494"/>
      <c r="AI37" s="495"/>
    </row>
    <row r="38" spans="1:35" ht="12.75">
      <c r="A38" s="3" t="s">
        <v>146</v>
      </c>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7"/>
      <c r="AE38" s="3"/>
      <c r="AF38" s="3"/>
      <c r="AG38" s="3"/>
      <c r="AH38" s="3"/>
      <c r="AI38" s="3"/>
    </row>
    <row r="40" spans="1:6" ht="12.75">
      <c r="A40" s="163" t="s">
        <v>18</v>
      </c>
      <c r="B40" s="163" t="s">
        <v>19</v>
      </c>
      <c r="C40" s="163"/>
      <c r="D40" s="163"/>
      <c r="E40" s="163"/>
      <c r="F40" s="163"/>
    </row>
    <row r="41" ht="13.5" thickBot="1"/>
    <row r="42" spans="1:9" ht="15.75">
      <c r="A42" s="455" t="s">
        <v>28</v>
      </c>
      <c r="B42" s="457" t="s">
        <v>25</v>
      </c>
      <c r="C42" s="459" t="s">
        <v>20</v>
      </c>
      <c r="D42" s="460"/>
      <c r="E42" s="460"/>
      <c r="F42" s="461"/>
      <c r="G42" s="153"/>
      <c r="H42" s="153"/>
      <c r="I42" s="153"/>
    </row>
    <row r="43" spans="1:6" ht="13.5" thickBot="1">
      <c r="A43" s="456"/>
      <c r="B43" s="458"/>
      <c r="C43" s="136" t="s">
        <v>21</v>
      </c>
      <c r="D43" s="137" t="s">
        <v>22</v>
      </c>
      <c r="E43" s="137" t="s">
        <v>23</v>
      </c>
      <c r="F43" s="138" t="s">
        <v>24</v>
      </c>
    </row>
    <row r="44" spans="1:6" ht="13.5" thickBot="1">
      <c r="A44" s="452" t="s">
        <v>26</v>
      </c>
      <c r="B44" s="453"/>
      <c r="C44" s="453"/>
      <c r="D44" s="453"/>
      <c r="E44" s="453"/>
      <c r="F44" s="454"/>
    </row>
    <row r="45" spans="1:8" ht="12.75">
      <c r="A45" s="105">
        <v>1</v>
      </c>
      <c r="B45" s="1" t="s">
        <v>126</v>
      </c>
      <c r="C45" s="74"/>
      <c r="D45" s="180">
        <v>2</v>
      </c>
      <c r="E45" s="180"/>
      <c r="F45" s="200"/>
      <c r="G45" s="201"/>
      <c r="H45" s="174"/>
    </row>
    <row r="46" spans="1:7" ht="12.75">
      <c r="A46" s="90">
        <v>2</v>
      </c>
      <c r="B46" s="196" t="s">
        <v>86</v>
      </c>
      <c r="C46" s="35"/>
      <c r="D46" s="180"/>
      <c r="E46" s="180">
        <v>2</v>
      </c>
      <c r="F46" s="181"/>
      <c r="G46" s="201"/>
    </row>
    <row r="47" spans="1:8" ht="12.75">
      <c r="A47" s="90">
        <v>3</v>
      </c>
      <c r="B47" s="196" t="s">
        <v>97</v>
      </c>
      <c r="C47" s="35"/>
      <c r="D47" s="180"/>
      <c r="E47" s="180">
        <v>2</v>
      </c>
      <c r="F47" s="181"/>
      <c r="G47" s="201"/>
      <c r="H47" s="174"/>
    </row>
    <row r="48" spans="1:8" ht="12.75">
      <c r="A48" s="90">
        <v>4</v>
      </c>
      <c r="B48" s="196" t="s">
        <v>93</v>
      </c>
      <c r="C48" s="35"/>
      <c r="D48" s="180">
        <v>2</v>
      </c>
      <c r="E48" s="180"/>
      <c r="F48" s="181"/>
      <c r="G48" s="201"/>
      <c r="H48" s="174"/>
    </row>
    <row r="49" spans="1:8" ht="13.5" thickBot="1">
      <c r="A49" s="90">
        <v>5</v>
      </c>
      <c r="B49" s="196" t="s">
        <v>94</v>
      </c>
      <c r="C49" s="35"/>
      <c r="D49" s="180"/>
      <c r="E49" s="180"/>
      <c r="F49" s="181">
        <v>2</v>
      </c>
      <c r="G49" s="201"/>
      <c r="H49" s="174"/>
    </row>
    <row r="50" spans="1:6" ht="12.75" hidden="1">
      <c r="A50" s="90">
        <v>6</v>
      </c>
      <c r="B50" s="216"/>
      <c r="C50" s="35"/>
      <c r="D50" s="31"/>
      <c r="E50" s="31"/>
      <c r="F50" s="156"/>
    </row>
    <row r="51" spans="1:6" ht="12.75" hidden="1">
      <c r="A51" s="96">
        <v>7</v>
      </c>
      <c r="B51" s="152"/>
      <c r="C51" s="35"/>
      <c r="D51" s="31"/>
      <c r="E51" s="31"/>
      <c r="F51" s="156"/>
    </row>
    <row r="52" spans="1:6" ht="12.75" hidden="1">
      <c r="A52" s="96">
        <v>8</v>
      </c>
      <c r="B52" s="152"/>
      <c r="C52" s="35"/>
      <c r="D52" s="31"/>
      <c r="E52" s="31"/>
      <c r="F52" s="156"/>
    </row>
    <row r="53" spans="1:6" ht="12.75" hidden="1">
      <c r="A53" s="96">
        <v>9</v>
      </c>
      <c r="B53" s="152"/>
      <c r="C53" s="41"/>
      <c r="D53" s="31"/>
      <c r="E53" s="31"/>
      <c r="F53" s="156"/>
    </row>
    <row r="54" spans="1:6" ht="13.5" hidden="1" thickBot="1">
      <c r="A54" s="98">
        <v>10</v>
      </c>
      <c r="B54" s="161"/>
      <c r="C54" s="47"/>
      <c r="D54" s="42"/>
      <c r="E54" s="42"/>
      <c r="F54" s="162"/>
    </row>
    <row r="55" spans="1:6" ht="13.5" thickBot="1">
      <c r="A55" s="452" t="s">
        <v>27</v>
      </c>
      <c r="B55" s="453"/>
      <c r="C55" s="453"/>
      <c r="D55" s="453"/>
      <c r="E55" s="453"/>
      <c r="F55" s="454"/>
    </row>
    <row r="56" spans="1:6" ht="12.75">
      <c r="A56" s="176">
        <v>1</v>
      </c>
      <c r="B56" s="254" t="s">
        <v>66</v>
      </c>
      <c r="C56" s="255"/>
      <c r="D56" s="256"/>
      <c r="E56" s="256">
        <v>2</v>
      </c>
      <c r="F56" s="155">
        <v>2</v>
      </c>
    </row>
    <row r="57" spans="1:6" ht="12.75">
      <c r="A57" s="178">
        <v>2</v>
      </c>
      <c r="B57" s="257" t="s">
        <v>135</v>
      </c>
      <c r="C57" s="258"/>
      <c r="D57" s="259"/>
      <c r="E57" s="259"/>
      <c r="F57" s="156">
        <v>2</v>
      </c>
    </row>
    <row r="58" spans="1:6" ht="12.75">
      <c r="A58" s="178">
        <v>3</v>
      </c>
      <c r="B58" s="257" t="s">
        <v>136</v>
      </c>
      <c r="C58" s="258"/>
      <c r="D58" s="259"/>
      <c r="E58" s="259"/>
      <c r="F58" s="156">
        <v>2</v>
      </c>
    </row>
    <row r="59" spans="1:6" ht="12.75">
      <c r="A59" s="178">
        <v>4</v>
      </c>
      <c r="B59" s="257" t="s">
        <v>68</v>
      </c>
      <c r="C59" s="258"/>
      <c r="D59" s="259">
        <v>2</v>
      </c>
      <c r="E59" s="259"/>
      <c r="F59" s="156"/>
    </row>
    <row r="60" spans="1:6" ht="12.75">
      <c r="A60" s="178">
        <v>5</v>
      </c>
      <c r="B60" s="257" t="s">
        <v>70</v>
      </c>
      <c r="C60" s="258"/>
      <c r="D60" s="259">
        <v>2</v>
      </c>
      <c r="E60" s="259"/>
      <c r="F60" s="156"/>
    </row>
    <row r="61" spans="1:6" ht="12.75">
      <c r="A61" s="178">
        <v>6</v>
      </c>
      <c r="B61" s="257" t="s">
        <v>133</v>
      </c>
      <c r="C61" s="258"/>
      <c r="D61" s="259">
        <v>1</v>
      </c>
      <c r="E61" s="259"/>
      <c r="F61" s="156"/>
    </row>
    <row r="62" spans="1:6" ht="12.75">
      <c r="A62" s="178">
        <v>7</v>
      </c>
      <c r="B62" s="257" t="s">
        <v>134</v>
      </c>
      <c r="C62" s="258"/>
      <c r="D62" s="259">
        <v>1</v>
      </c>
      <c r="E62" s="259"/>
      <c r="F62" s="156"/>
    </row>
    <row r="63" spans="1:6" ht="13.5" thickBot="1">
      <c r="A63" s="179">
        <v>8</v>
      </c>
      <c r="B63" s="260" t="s">
        <v>72</v>
      </c>
      <c r="C63" s="261"/>
      <c r="D63" s="262">
        <v>2</v>
      </c>
      <c r="E63" s="262"/>
      <c r="F63" s="158"/>
    </row>
    <row r="64" spans="2:17" ht="12.75">
      <c r="B64" s="422" t="s">
        <v>38</v>
      </c>
      <c r="C64" s="422"/>
      <c r="D64" s="422"/>
      <c r="E64" s="422"/>
      <c r="F64" s="422"/>
      <c r="G64" s="422"/>
      <c r="H64" s="422"/>
      <c r="I64" s="422"/>
      <c r="J64" s="422"/>
      <c r="K64" s="422"/>
      <c r="L64" s="422"/>
      <c r="M64" s="422"/>
      <c r="N64" s="422"/>
      <c r="O64" s="422"/>
      <c r="P64" s="422"/>
      <c r="Q64" s="422"/>
    </row>
    <row r="66" spans="2:17" ht="12.75">
      <c r="B66" s="422" t="s">
        <v>38</v>
      </c>
      <c r="C66" s="422"/>
      <c r="D66" s="422"/>
      <c r="E66" s="422"/>
      <c r="F66" s="422"/>
      <c r="G66" s="422"/>
      <c r="H66" s="422"/>
      <c r="I66" s="422"/>
      <c r="J66" s="422"/>
      <c r="K66" s="422"/>
      <c r="L66" s="422"/>
      <c r="M66" s="422"/>
      <c r="N66" s="422"/>
      <c r="O66" s="422"/>
      <c r="P66" s="422"/>
      <c r="Q66" s="422"/>
    </row>
    <row r="67" ht="13.5" thickBot="1"/>
    <row r="68" spans="2:17" ht="25.5" customHeight="1">
      <c r="B68" s="166"/>
      <c r="C68" s="440" t="s">
        <v>34</v>
      </c>
      <c r="D68" s="440"/>
      <c r="E68" s="440"/>
      <c r="F68" s="440" t="s">
        <v>35</v>
      </c>
      <c r="G68" s="440"/>
      <c r="H68" s="440"/>
      <c r="I68" s="440" t="s">
        <v>36</v>
      </c>
      <c r="J68" s="440"/>
      <c r="K68" s="440"/>
      <c r="L68" s="440" t="s">
        <v>37</v>
      </c>
      <c r="M68" s="440"/>
      <c r="N68" s="440"/>
      <c r="O68" s="440" t="s">
        <v>33</v>
      </c>
      <c r="P68" s="440"/>
      <c r="Q68" s="441"/>
    </row>
    <row r="69" spans="2:17" ht="18" customHeight="1">
      <c r="B69" s="337" t="s">
        <v>29</v>
      </c>
      <c r="C69" s="446">
        <v>70</v>
      </c>
      <c r="D69" s="446"/>
      <c r="E69" s="446"/>
      <c r="F69" s="446">
        <v>70</v>
      </c>
      <c r="G69" s="446"/>
      <c r="H69" s="446"/>
      <c r="I69" s="446">
        <v>70</v>
      </c>
      <c r="J69" s="446"/>
      <c r="K69" s="446"/>
      <c r="L69" s="446">
        <v>60</v>
      </c>
      <c r="M69" s="446"/>
      <c r="N69" s="446"/>
      <c r="O69" s="446">
        <v>270</v>
      </c>
      <c r="P69" s="446"/>
      <c r="Q69" s="450"/>
    </row>
    <row r="70" spans="2:17" ht="18" customHeight="1">
      <c r="B70" s="337" t="s">
        <v>30</v>
      </c>
      <c r="C70" s="448" t="s">
        <v>111</v>
      </c>
      <c r="D70" s="448"/>
      <c r="E70" s="448"/>
      <c r="F70" s="448" t="s">
        <v>111</v>
      </c>
      <c r="G70" s="448"/>
      <c r="H70" s="448"/>
      <c r="I70" s="448" t="s">
        <v>111</v>
      </c>
      <c r="J70" s="448"/>
      <c r="K70" s="448"/>
      <c r="L70" s="448" t="s">
        <v>111</v>
      </c>
      <c r="M70" s="448"/>
      <c r="N70" s="448"/>
      <c r="O70" s="448" t="s">
        <v>112</v>
      </c>
      <c r="P70" s="448"/>
      <c r="Q70" s="449"/>
    </row>
    <row r="71" spans="2:17" ht="18" customHeight="1">
      <c r="B71" s="337" t="s">
        <v>31</v>
      </c>
      <c r="C71" s="448" t="s">
        <v>111</v>
      </c>
      <c r="D71" s="448"/>
      <c r="E71" s="448"/>
      <c r="F71" s="448" t="s">
        <v>111</v>
      </c>
      <c r="G71" s="448"/>
      <c r="H71" s="448"/>
      <c r="I71" s="448" t="s">
        <v>111</v>
      </c>
      <c r="J71" s="448"/>
      <c r="K71" s="448"/>
      <c r="L71" s="448" t="s">
        <v>111</v>
      </c>
      <c r="M71" s="448"/>
      <c r="N71" s="448"/>
      <c r="O71" s="448" t="s">
        <v>112</v>
      </c>
      <c r="P71" s="448"/>
      <c r="Q71" s="449"/>
    </row>
    <row r="72" spans="2:17" ht="18" customHeight="1" thickBot="1">
      <c r="B72" s="338" t="s">
        <v>32</v>
      </c>
      <c r="C72" s="447" t="s">
        <v>111</v>
      </c>
      <c r="D72" s="447"/>
      <c r="E72" s="447"/>
      <c r="F72" s="447" t="s">
        <v>111</v>
      </c>
      <c r="G72" s="447"/>
      <c r="H72" s="447"/>
      <c r="I72" s="447" t="s">
        <v>111</v>
      </c>
      <c r="J72" s="447"/>
      <c r="K72" s="447"/>
      <c r="L72" s="447" t="s">
        <v>111</v>
      </c>
      <c r="M72" s="447"/>
      <c r="N72" s="447"/>
      <c r="O72" s="447" t="s">
        <v>112</v>
      </c>
      <c r="P72" s="447"/>
      <c r="Q72" s="451"/>
    </row>
    <row r="73" ht="12.75">
      <c r="B73" s="1" t="s">
        <v>39</v>
      </c>
    </row>
    <row r="75" spans="2:17" ht="12.75">
      <c r="B75" s="445" t="s">
        <v>40</v>
      </c>
      <c r="C75" s="445"/>
      <c r="D75" s="445"/>
      <c r="E75" s="445"/>
      <c r="F75" s="445"/>
      <c r="G75" s="445"/>
      <c r="H75" s="445"/>
      <c r="I75" s="445"/>
      <c r="J75" s="445"/>
      <c r="K75" s="445"/>
      <c r="L75" s="445"/>
      <c r="M75" s="445"/>
      <c r="N75" s="445"/>
      <c r="O75" s="339"/>
      <c r="P75" s="339"/>
      <c r="Q75" s="339"/>
    </row>
    <row r="76" ht="13.5" thickBot="1"/>
    <row r="77" spans="2:17" ht="12.75" customHeight="1">
      <c r="B77" s="166"/>
      <c r="C77" s="440" t="s">
        <v>34</v>
      </c>
      <c r="D77" s="440"/>
      <c r="E77" s="440"/>
      <c r="F77" s="440" t="s">
        <v>35</v>
      </c>
      <c r="G77" s="440"/>
      <c r="H77" s="440"/>
      <c r="I77" s="440" t="s">
        <v>36</v>
      </c>
      <c r="J77" s="440"/>
      <c r="K77" s="440"/>
      <c r="L77" s="440" t="s">
        <v>37</v>
      </c>
      <c r="M77" s="440"/>
      <c r="N77" s="441"/>
      <c r="O77" s="340"/>
      <c r="P77" s="340"/>
      <c r="Q77" s="340"/>
    </row>
    <row r="78" spans="2:17" ht="38.25" customHeight="1">
      <c r="B78" s="337" t="s">
        <v>41</v>
      </c>
      <c r="C78" s="443" t="s">
        <v>147</v>
      </c>
      <c r="D78" s="443"/>
      <c r="E78" s="443"/>
      <c r="F78" s="443" t="s">
        <v>120</v>
      </c>
      <c r="G78" s="443"/>
      <c r="H78" s="443"/>
      <c r="I78" s="443" t="s">
        <v>148</v>
      </c>
      <c r="J78" s="443"/>
      <c r="K78" s="443"/>
      <c r="L78" s="443" t="s">
        <v>149</v>
      </c>
      <c r="M78" s="443"/>
      <c r="N78" s="444"/>
      <c r="O78" s="341"/>
      <c r="P78" s="341"/>
      <c r="Q78" s="341"/>
    </row>
    <row r="79" spans="2:17" ht="26.25" customHeight="1">
      <c r="B79" s="342" t="s">
        <v>42</v>
      </c>
      <c r="C79" s="435" t="s">
        <v>113</v>
      </c>
      <c r="D79" s="436"/>
      <c r="E79" s="436"/>
      <c r="F79" s="436"/>
      <c r="G79" s="436"/>
      <c r="H79" s="436"/>
      <c r="I79" s="436"/>
      <c r="J79" s="436"/>
      <c r="K79" s="436"/>
      <c r="L79" s="436"/>
      <c r="M79" s="436"/>
      <c r="N79" s="437"/>
      <c r="O79" s="343"/>
      <c r="P79" s="343"/>
      <c r="Q79" s="343"/>
    </row>
    <row r="80" spans="2:17" ht="18" customHeight="1">
      <c r="B80" s="337" t="s">
        <v>139</v>
      </c>
      <c r="C80" s="435" t="s">
        <v>113</v>
      </c>
      <c r="D80" s="436"/>
      <c r="E80" s="436"/>
      <c r="F80" s="436"/>
      <c r="G80" s="436"/>
      <c r="H80" s="436"/>
      <c r="I80" s="436"/>
      <c r="J80" s="436"/>
      <c r="K80" s="436"/>
      <c r="L80" s="436"/>
      <c r="M80" s="436"/>
      <c r="N80" s="437"/>
      <c r="O80" s="343"/>
      <c r="P80" s="343"/>
      <c r="Q80" s="343"/>
    </row>
    <row r="81" spans="2:17" ht="20.25" customHeight="1">
      <c r="B81" s="344" t="s">
        <v>43</v>
      </c>
      <c r="C81" s="435" t="s">
        <v>114</v>
      </c>
      <c r="D81" s="436"/>
      <c r="E81" s="436"/>
      <c r="F81" s="436"/>
      <c r="G81" s="436"/>
      <c r="H81" s="436"/>
      <c r="I81" s="436"/>
      <c r="J81" s="436"/>
      <c r="K81" s="436"/>
      <c r="L81" s="436"/>
      <c r="M81" s="436"/>
      <c r="N81" s="437"/>
      <c r="O81" s="343"/>
      <c r="P81" s="343"/>
      <c r="Q81" s="343"/>
    </row>
    <row r="82" spans="2:17" ht="23.25" customHeight="1">
      <c r="B82" s="345" t="s">
        <v>44</v>
      </c>
      <c r="C82" s="435" t="s">
        <v>115</v>
      </c>
      <c r="D82" s="436"/>
      <c r="E82" s="436"/>
      <c r="F82" s="436"/>
      <c r="G82" s="436"/>
      <c r="H82" s="436"/>
      <c r="I82" s="436"/>
      <c r="J82" s="436"/>
      <c r="K82" s="436"/>
      <c r="L82" s="436"/>
      <c r="M82" s="436"/>
      <c r="N82" s="437"/>
      <c r="O82" s="343"/>
      <c r="P82" s="343"/>
      <c r="Q82" s="343"/>
    </row>
    <row r="83" spans="2:17" ht="28.5" customHeight="1">
      <c r="B83" s="345" t="s">
        <v>140</v>
      </c>
      <c r="C83" s="435" t="s">
        <v>116</v>
      </c>
      <c r="D83" s="436"/>
      <c r="E83" s="436"/>
      <c r="F83" s="436"/>
      <c r="G83" s="436"/>
      <c r="H83" s="436"/>
      <c r="I83" s="436"/>
      <c r="J83" s="436"/>
      <c r="K83" s="436"/>
      <c r="L83" s="436"/>
      <c r="M83" s="436"/>
      <c r="N83" s="437"/>
      <c r="O83" s="343"/>
      <c r="P83" s="343"/>
      <c r="Q83" s="343"/>
    </row>
    <row r="84" spans="2:17" ht="16.5" customHeight="1" thickBot="1">
      <c r="B84" s="338" t="s">
        <v>45</v>
      </c>
      <c r="C84" s="395" t="s">
        <v>117</v>
      </c>
      <c r="D84" s="396"/>
      <c r="E84" s="396"/>
      <c r="F84" s="396"/>
      <c r="G84" s="396"/>
      <c r="H84" s="396"/>
      <c r="I84" s="396"/>
      <c r="J84" s="396"/>
      <c r="K84" s="396"/>
      <c r="L84" s="396"/>
      <c r="M84" s="396"/>
      <c r="N84" s="397"/>
      <c r="O84" s="343"/>
      <c r="P84" s="343"/>
      <c r="Q84" s="343"/>
    </row>
    <row r="85" spans="2:17" ht="42" customHeight="1">
      <c r="B85" s="442" t="s">
        <v>141</v>
      </c>
      <c r="C85" s="442"/>
      <c r="D85" s="442"/>
      <c r="E85" s="442"/>
      <c r="F85" s="442"/>
      <c r="G85" s="442"/>
      <c r="H85" s="442"/>
      <c r="I85" s="442"/>
      <c r="J85" s="442"/>
      <c r="K85" s="442"/>
      <c r="L85" s="442"/>
      <c r="M85" s="442"/>
      <c r="N85" s="442"/>
      <c r="O85" s="346"/>
      <c r="P85" s="346"/>
      <c r="Q85" s="347"/>
    </row>
    <row r="87" spans="2:17" ht="12.75">
      <c r="B87" s="422" t="s">
        <v>46</v>
      </c>
      <c r="C87" s="422"/>
      <c r="D87" s="422"/>
      <c r="E87" s="422"/>
      <c r="F87" s="422"/>
      <c r="G87" s="422"/>
      <c r="H87" s="422"/>
      <c r="I87" s="422"/>
      <c r="J87" s="422"/>
      <c r="K87" s="422"/>
      <c r="L87" s="422"/>
      <c r="M87" s="422"/>
      <c r="N87" s="422"/>
      <c r="O87" s="168"/>
      <c r="P87" s="168"/>
      <c r="Q87" s="168"/>
    </row>
    <row r="88" ht="13.5" thickBot="1"/>
    <row r="89" spans="2:14" ht="24" customHeight="1">
      <c r="B89" s="166"/>
      <c r="C89" s="440" t="s">
        <v>34</v>
      </c>
      <c r="D89" s="440"/>
      <c r="E89" s="440"/>
      <c r="F89" s="440" t="s">
        <v>35</v>
      </c>
      <c r="G89" s="440"/>
      <c r="H89" s="440"/>
      <c r="I89" s="440" t="s">
        <v>36</v>
      </c>
      <c r="J89" s="440"/>
      <c r="K89" s="440"/>
      <c r="L89" s="440" t="s">
        <v>37</v>
      </c>
      <c r="M89" s="440"/>
      <c r="N89" s="441"/>
    </row>
    <row r="90" spans="2:14" ht="15" customHeight="1">
      <c r="B90" s="164" t="s">
        <v>47</v>
      </c>
      <c r="C90" s="438">
        <v>35</v>
      </c>
      <c r="D90" s="438"/>
      <c r="E90" s="438"/>
      <c r="F90" s="438">
        <v>35</v>
      </c>
      <c r="G90" s="438"/>
      <c r="H90" s="438"/>
      <c r="I90" s="438">
        <v>35</v>
      </c>
      <c r="J90" s="438"/>
      <c r="K90" s="438"/>
      <c r="L90" s="438">
        <v>30</v>
      </c>
      <c r="M90" s="438"/>
      <c r="N90" s="439"/>
    </row>
    <row r="91" spans="2:14" ht="15" customHeight="1">
      <c r="B91" s="164" t="s">
        <v>48</v>
      </c>
      <c r="C91" s="400">
        <v>2</v>
      </c>
      <c r="D91" s="400"/>
      <c r="E91" s="400"/>
      <c r="F91" s="400">
        <v>2</v>
      </c>
      <c r="G91" s="400"/>
      <c r="H91" s="400"/>
      <c r="I91" s="400">
        <v>2</v>
      </c>
      <c r="J91" s="400"/>
      <c r="K91" s="400"/>
      <c r="L91" s="400">
        <v>4</v>
      </c>
      <c r="M91" s="400"/>
      <c r="N91" s="401"/>
    </row>
    <row r="92" spans="2:14" ht="15" customHeight="1">
      <c r="B92" s="164" t="s">
        <v>49</v>
      </c>
      <c r="C92" s="400">
        <v>2</v>
      </c>
      <c r="D92" s="400"/>
      <c r="E92" s="400"/>
      <c r="F92" s="400">
        <v>2</v>
      </c>
      <c r="G92" s="400"/>
      <c r="H92" s="400"/>
      <c r="I92" s="400">
        <v>2</v>
      </c>
      <c r="J92" s="400"/>
      <c r="K92" s="400"/>
      <c r="L92" s="400">
        <v>2</v>
      </c>
      <c r="M92" s="400"/>
      <c r="N92" s="401"/>
    </row>
    <row r="93" spans="2:14" ht="15" customHeight="1">
      <c r="B93" s="164" t="s">
        <v>50</v>
      </c>
      <c r="C93" s="400"/>
      <c r="D93" s="400"/>
      <c r="E93" s="400"/>
      <c r="F93" s="400"/>
      <c r="G93" s="400"/>
      <c r="H93" s="400"/>
      <c r="I93" s="400"/>
      <c r="J93" s="400"/>
      <c r="K93" s="400"/>
      <c r="L93" s="400">
        <v>3</v>
      </c>
      <c r="M93" s="400"/>
      <c r="N93" s="401"/>
    </row>
    <row r="94" spans="2:14" ht="15" customHeight="1" thickBot="1">
      <c r="B94" s="167" t="s">
        <v>51</v>
      </c>
      <c r="C94" s="418">
        <v>39</v>
      </c>
      <c r="D94" s="419"/>
      <c r="E94" s="420"/>
      <c r="F94" s="418">
        <v>39</v>
      </c>
      <c r="G94" s="419"/>
      <c r="H94" s="420"/>
      <c r="I94" s="418">
        <v>39</v>
      </c>
      <c r="J94" s="419"/>
      <c r="K94" s="420"/>
      <c r="L94" s="418">
        <v>39</v>
      </c>
      <c r="M94" s="419"/>
      <c r="N94" s="421"/>
    </row>
    <row r="95" spans="2:14" ht="12.75">
      <c r="B95" s="422" t="s">
        <v>52</v>
      </c>
      <c r="C95" s="422"/>
      <c r="D95" s="422"/>
      <c r="E95" s="422"/>
      <c r="F95" s="422"/>
      <c r="G95" s="422"/>
      <c r="H95" s="422"/>
      <c r="I95" s="422"/>
      <c r="J95" s="422"/>
      <c r="K95" s="422"/>
      <c r="L95" s="422"/>
      <c r="M95" s="422"/>
      <c r="N95" s="422"/>
    </row>
    <row r="96" ht="13.5" thickBot="1"/>
    <row r="97" spans="1:14" ht="17.25" customHeight="1">
      <c r="A97" s="387" t="s">
        <v>59</v>
      </c>
      <c r="B97" s="432" t="s">
        <v>58</v>
      </c>
      <c r="C97" s="423" t="s">
        <v>57</v>
      </c>
      <c r="D97" s="424"/>
      <c r="E97" s="424"/>
      <c r="F97" s="424"/>
      <c r="G97" s="424"/>
      <c r="H97" s="424"/>
      <c r="I97" s="424"/>
      <c r="J97" s="424"/>
      <c r="K97" s="425"/>
      <c r="L97" s="426" t="s">
        <v>56</v>
      </c>
      <c r="M97" s="427"/>
      <c r="N97" s="428"/>
    </row>
    <row r="98" spans="1:14" ht="24.75" customHeight="1" thickBot="1">
      <c r="A98" s="388"/>
      <c r="B98" s="433"/>
      <c r="C98" s="434" t="s">
        <v>53</v>
      </c>
      <c r="D98" s="434"/>
      <c r="E98" s="434"/>
      <c r="F98" s="434" t="s">
        <v>54</v>
      </c>
      <c r="G98" s="434"/>
      <c r="H98" s="434"/>
      <c r="I98" s="434" t="s">
        <v>55</v>
      </c>
      <c r="J98" s="434"/>
      <c r="K98" s="434"/>
      <c r="L98" s="429"/>
      <c r="M98" s="430"/>
      <c r="N98" s="431"/>
    </row>
    <row r="99" spans="1:14" ht="12.75">
      <c r="A99" s="410" t="s">
        <v>21</v>
      </c>
      <c r="B99" s="357" t="s">
        <v>67</v>
      </c>
      <c r="C99" s="391">
        <v>70</v>
      </c>
      <c r="D99" s="391"/>
      <c r="E99" s="391"/>
      <c r="F99" s="391"/>
      <c r="G99" s="391"/>
      <c r="H99" s="391"/>
      <c r="I99" s="391"/>
      <c r="J99" s="391"/>
      <c r="K99" s="391"/>
      <c r="L99" s="379">
        <v>12</v>
      </c>
      <c r="M99" s="379"/>
      <c r="N99" s="380"/>
    </row>
    <row r="100" spans="1:14" ht="13.5" thickBot="1">
      <c r="A100" s="411"/>
      <c r="B100" s="119" t="s">
        <v>83</v>
      </c>
      <c r="C100" s="514">
        <v>70</v>
      </c>
      <c r="D100" s="513"/>
      <c r="E100" s="512"/>
      <c r="F100" s="386">
        <v>175</v>
      </c>
      <c r="G100" s="386"/>
      <c r="H100" s="386"/>
      <c r="I100" s="386">
        <v>60</v>
      </c>
      <c r="J100" s="386"/>
      <c r="K100" s="386"/>
      <c r="L100" s="400">
        <v>12</v>
      </c>
      <c r="M100" s="400"/>
      <c r="N100" s="401"/>
    </row>
    <row r="101" spans="1:14" ht="12.75">
      <c r="A101" s="389" t="s">
        <v>22</v>
      </c>
      <c r="B101" s="159" t="s">
        <v>78</v>
      </c>
      <c r="C101" s="402">
        <v>70</v>
      </c>
      <c r="D101" s="403"/>
      <c r="E101" s="404"/>
      <c r="F101" s="391"/>
      <c r="G101" s="391"/>
      <c r="H101" s="391"/>
      <c r="I101" s="391"/>
      <c r="J101" s="391"/>
      <c r="K101" s="391"/>
      <c r="L101" s="379">
        <v>12</v>
      </c>
      <c r="M101" s="379"/>
      <c r="N101" s="380"/>
    </row>
    <row r="102" spans="1:14" ht="12.75">
      <c r="A102" s="382"/>
      <c r="B102" s="378" t="s">
        <v>99</v>
      </c>
      <c r="C102" s="514">
        <v>70</v>
      </c>
      <c r="D102" s="513"/>
      <c r="E102" s="512"/>
      <c r="F102" s="386"/>
      <c r="G102" s="386"/>
      <c r="H102" s="386"/>
      <c r="I102" s="386"/>
      <c r="J102" s="386"/>
      <c r="K102" s="386"/>
      <c r="L102" s="400">
        <v>12</v>
      </c>
      <c r="M102" s="400"/>
      <c r="N102" s="401"/>
    </row>
    <row r="103" spans="1:14" ht="13.5" thickBot="1">
      <c r="A103" s="382"/>
      <c r="B103" s="351" t="s">
        <v>83</v>
      </c>
      <c r="C103" s="503"/>
      <c r="D103" s="504"/>
      <c r="E103" s="505"/>
      <c r="F103" s="405">
        <v>250</v>
      </c>
      <c r="G103" s="406"/>
      <c r="H103" s="407"/>
      <c r="I103" s="392">
        <v>60</v>
      </c>
      <c r="J103" s="392"/>
      <c r="K103" s="392"/>
      <c r="L103" s="395"/>
      <c r="M103" s="396"/>
      <c r="N103" s="397"/>
    </row>
    <row r="104" spans="1:14" ht="12.75">
      <c r="A104" s="389" t="s">
        <v>23</v>
      </c>
      <c r="B104" s="205" t="s">
        <v>138</v>
      </c>
      <c r="C104" s="403">
        <v>70</v>
      </c>
      <c r="D104" s="403"/>
      <c r="E104" s="404"/>
      <c r="F104" s="391"/>
      <c r="G104" s="391"/>
      <c r="H104" s="391"/>
      <c r="I104" s="391"/>
      <c r="J104" s="391"/>
      <c r="K104" s="391"/>
      <c r="L104" s="379">
        <v>12</v>
      </c>
      <c r="M104" s="379"/>
      <c r="N104" s="380"/>
    </row>
    <row r="105" spans="1:14" ht="13.5" thickBot="1">
      <c r="A105" s="382"/>
      <c r="B105" s="165" t="s">
        <v>83</v>
      </c>
      <c r="C105" s="504"/>
      <c r="D105" s="504"/>
      <c r="E105" s="505"/>
      <c r="F105" s="392">
        <v>455</v>
      </c>
      <c r="G105" s="392"/>
      <c r="H105" s="392"/>
      <c r="I105" s="392">
        <v>60</v>
      </c>
      <c r="J105" s="392"/>
      <c r="K105" s="392"/>
      <c r="L105" s="393">
        <v>12</v>
      </c>
      <c r="M105" s="393"/>
      <c r="N105" s="394"/>
    </row>
    <row r="106" spans="1:14" ht="12.75">
      <c r="A106" s="389" t="s">
        <v>24</v>
      </c>
      <c r="B106" s="205" t="s">
        <v>123</v>
      </c>
      <c r="C106" s="404">
        <v>30</v>
      </c>
      <c r="D106" s="391"/>
      <c r="E106" s="391"/>
      <c r="F106" s="391"/>
      <c r="G106" s="391"/>
      <c r="H106" s="391"/>
      <c r="I106" s="391"/>
      <c r="J106" s="391"/>
      <c r="K106" s="391"/>
      <c r="L106" s="379">
        <v>12</v>
      </c>
      <c r="M106" s="379"/>
      <c r="N106" s="380"/>
    </row>
    <row r="107" spans="1:14" ht="12.75">
      <c r="A107" s="382"/>
      <c r="B107" s="377" t="s">
        <v>84</v>
      </c>
      <c r="C107" s="512">
        <v>60</v>
      </c>
      <c r="D107" s="386"/>
      <c r="E107" s="386"/>
      <c r="F107" s="386"/>
      <c r="G107" s="386"/>
      <c r="H107" s="386"/>
      <c r="I107" s="386"/>
      <c r="J107" s="386"/>
      <c r="K107" s="386"/>
      <c r="L107" s="400">
        <v>12</v>
      </c>
      <c r="M107" s="400"/>
      <c r="N107" s="401"/>
    </row>
    <row r="108" spans="1:14" ht="13.5" thickBot="1">
      <c r="A108" s="390"/>
      <c r="B108" s="165" t="s">
        <v>83</v>
      </c>
      <c r="C108" s="504"/>
      <c r="D108" s="504"/>
      <c r="E108" s="505"/>
      <c r="F108" s="503">
        <v>360</v>
      </c>
      <c r="G108" s="504"/>
      <c r="H108" s="505"/>
      <c r="I108" s="503">
        <v>120</v>
      </c>
      <c r="J108" s="504"/>
      <c r="K108" s="505"/>
      <c r="L108" s="509">
        <v>12</v>
      </c>
      <c r="M108" s="510"/>
      <c r="N108" s="511"/>
    </row>
  </sheetData>
  <sheetProtection/>
  <mergeCells count="155">
    <mergeCell ref="AE3:AI3"/>
    <mergeCell ref="J37:L37"/>
    <mergeCell ref="M37:P37"/>
    <mergeCell ref="T37:W37"/>
    <mergeCell ref="Q37:S37"/>
    <mergeCell ref="M4:P4"/>
    <mergeCell ref="AE37:AI37"/>
    <mergeCell ref="X4:Z4"/>
    <mergeCell ref="AA4:AD4"/>
    <mergeCell ref="AE4:AI4"/>
    <mergeCell ref="AA37:AD37"/>
    <mergeCell ref="X37:Z37"/>
    <mergeCell ref="B1:AI1"/>
    <mergeCell ref="C3:I3"/>
    <mergeCell ref="J3:P3"/>
    <mergeCell ref="Q3:W3"/>
    <mergeCell ref="X3:AD3"/>
    <mergeCell ref="A3:B5"/>
    <mergeCell ref="C4:E4"/>
    <mergeCell ref="J4:L4"/>
    <mergeCell ref="Q4:S4"/>
    <mergeCell ref="T4:W4"/>
    <mergeCell ref="F4:I4"/>
    <mergeCell ref="A6:B6"/>
    <mergeCell ref="A22:B22"/>
    <mergeCell ref="F37:I37"/>
    <mergeCell ref="A33:B33"/>
    <mergeCell ref="A36:B36"/>
    <mergeCell ref="A37:B37"/>
    <mergeCell ref="C37:E37"/>
    <mergeCell ref="A42:A43"/>
    <mergeCell ref="B64:Q64"/>
    <mergeCell ref="B42:B43"/>
    <mergeCell ref="C42:F42"/>
    <mergeCell ref="I70:K70"/>
    <mergeCell ref="A44:F44"/>
    <mergeCell ref="A55:F55"/>
    <mergeCell ref="B66:Q66"/>
    <mergeCell ref="C72:E72"/>
    <mergeCell ref="O68:Q68"/>
    <mergeCell ref="L68:N68"/>
    <mergeCell ref="I68:K68"/>
    <mergeCell ref="F68:H68"/>
    <mergeCell ref="C70:E70"/>
    <mergeCell ref="O69:Q69"/>
    <mergeCell ref="L69:N69"/>
    <mergeCell ref="I69:K69"/>
    <mergeCell ref="F69:H69"/>
    <mergeCell ref="C79:N79"/>
    <mergeCell ref="C80:N80"/>
    <mergeCell ref="B85:N85"/>
    <mergeCell ref="B87:N87"/>
    <mergeCell ref="C81:N81"/>
    <mergeCell ref="C78:E78"/>
    <mergeCell ref="F78:H78"/>
    <mergeCell ref="I78:K78"/>
    <mergeCell ref="L78:N78"/>
    <mergeCell ref="C90:E90"/>
    <mergeCell ref="F90:H90"/>
    <mergeCell ref="I90:K90"/>
    <mergeCell ref="L89:N89"/>
    <mergeCell ref="F91:H91"/>
    <mergeCell ref="I91:K91"/>
    <mergeCell ref="L91:N91"/>
    <mergeCell ref="F89:H89"/>
    <mergeCell ref="I89:K89"/>
    <mergeCell ref="B95:N95"/>
    <mergeCell ref="C97:K97"/>
    <mergeCell ref="L97:N98"/>
    <mergeCell ref="B97:B98"/>
    <mergeCell ref="C98:E98"/>
    <mergeCell ref="I98:K98"/>
    <mergeCell ref="C92:E92"/>
    <mergeCell ref="F92:H92"/>
    <mergeCell ref="I92:K92"/>
    <mergeCell ref="L92:N92"/>
    <mergeCell ref="L100:N100"/>
    <mergeCell ref="A99:A100"/>
    <mergeCell ref="C100:E100"/>
    <mergeCell ref="C99:E99"/>
    <mergeCell ref="F99:H99"/>
    <mergeCell ref="I99:K99"/>
    <mergeCell ref="I100:K100"/>
    <mergeCell ref="L99:N99"/>
    <mergeCell ref="A101:A103"/>
    <mergeCell ref="C101:E101"/>
    <mergeCell ref="F101:H101"/>
    <mergeCell ref="I101:K101"/>
    <mergeCell ref="C103:E103"/>
    <mergeCell ref="F103:H103"/>
    <mergeCell ref="I103:K103"/>
    <mergeCell ref="L101:N101"/>
    <mergeCell ref="C102:E102"/>
    <mergeCell ref="F102:H102"/>
    <mergeCell ref="I102:K102"/>
    <mergeCell ref="L102:N102"/>
    <mergeCell ref="I104:K104"/>
    <mergeCell ref="L103:N103"/>
    <mergeCell ref="L104:N104"/>
    <mergeCell ref="C105:E105"/>
    <mergeCell ref="I105:K105"/>
    <mergeCell ref="L105:N105"/>
    <mergeCell ref="I106:K106"/>
    <mergeCell ref="L106:N106"/>
    <mergeCell ref="C108:E108"/>
    <mergeCell ref="F108:H108"/>
    <mergeCell ref="I108:K108"/>
    <mergeCell ref="L108:N108"/>
    <mergeCell ref="C107:E107"/>
    <mergeCell ref="F107:H107"/>
    <mergeCell ref="I107:K107"/>
    <mergeCell ref="L107:N107"/>
    <mergeCell ref="A97:A98"/>
    <mergeCell ref="A106:A108"/>
    <mergeCell ref="C106:E106"/>
    <mergeCell ref="F106:H106"/>
    <mergeCell ref="F105:H105"/>
    <mergeCell ref="F100:H100"/>
    <mergeCell ref="F98:H98"/>
    <mergeCell ref="A104:A105"/>
    <mergeCell ref="C104:E104"/>
    <mergeCell ref="F104:H104"/>
    <mergeCell ref="O71:Q71"/>
    <mergeCell ref="F70:H70"/>
    <mergeCell ref="C68:E68"/>
    <mergeCell ref="C69:E69"/>
    <mergeCell ref="O70:Q70"/>
    <mergeCell ref="C71:E71"/>
    <mergeCell ref="F71:H71"/>
    <mergeCell ref="I71:K71"/>
    <mergeCell ref="L71:N71"/>
    <mergeCell ref="L70:N70"/>
    <mergeCell ref="F72:H72"/>
    <mergeCell ref="I72:K72"/>
    <mergeCell ref="L72:N72"/>
    <mergeCell ref="O72:Q72"/>
    <mergeCell ref="B75:N75"/>
    <mergeCell ref="C77:E77"/>
    <mergeCell ref="F77:H77"/>
    <mergeCell ref="I77:K77"/>
    <mergeCell ref="L77:N77"/>
    <mergeCell ref="C82:N82"/>
    <mergeCell ref="C83:N83"/>
    <mergeCell ref="C84:N84"/>
    <mergeCell ref="C93:E93"/>
    <mergeCell ref="F93:H93"/>
    <mergeCell ref="I93:K93"/>
    <mergeCell ref="L93:N93"/>
    <mergeCell ref="L90:N90"/>
    <mergeCell ref="C91:E91"/>
    <mergeCell ref="C89:E89"/>
    <mergeCell ref="C94:E94"/>
    <mergeCell ref="F94:H94"/>
    <mergeCell ref="I94:K94"/>
    <mergeCell ref="L94:N94"/>
  </mergeCells>
  <printOptions horizontalCentered="1" verticalCentered="1"/>
  <pageMargins left="0" right="0.1968503937007874" top="0.2362204724409449" bottom="0.15748031496062992" header="0.275590551181102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E103"/>
  <sheetViews>
    <sheetView showZeros="0" zoomScalePageLayoutView="0" workbookViewId="0" topLeftCell="A4">
      <selection activeCell="AD30" sqref="AD30"/>
    </sheetView>
  </sheetViews>
  <sheetFormatPr defaultColWidth="9.140625" defaultRowHeight="12.75"/>
  <cols>
    <col min="1" max="1" width="5.28125" style="1" bestFit="1" customWidth="1"/>
    <col min="2" max="2" width="38.28125" style="1" customWidth="1"/>
    <col min="3" max="3" width="5.140625" style="1" customWidth="1"/>
    <col min="4" max="4" width="3.7109375" style="1" customWidth="1"/>
    <col min="5" max="5" width="4.8515625" style="1" customWidth="1"/>
    <col min="6" max="6" width="4.00390625" style="1" bestFit="1" customWidth="1"/>
    <col min="7" max="7" width="4.00390625" style="1" customWidth="1"/>
    <col min="8" max="8" width="4.00390625" style="1" bestFit="1" customWidth="1"/>
    <col min="9" max="9" width="3.7109375" style="1" customWidth="1"/>
    <col min="10" max="10" width="3.8515625" style="1" bestFit="1" customWidth="1"/>
    <col min="11" max="12" width="4.57421875" style="1" customWidth="1"/>
    <col min="13" max="13" width="4.00390625" style="1" customWidth="1"/>
    <col min="14" max="14" width="4.421875" style="1" customWidth="1"/>
    <col min="15" max="15" width="4.140625" style="1" customWidth="1"/>
    <col min="16" max="16" width="3.8515625" style="1" bestFit="1" customWidth="1"/>
    <col min="17" max="17" width="4.28125" style="1" customWidth="1"/>
    <col min="18" max="18" width="4.00390625" style="1" customWidth="1"/>
    <col min="19" max="19" width="3.57421875" style="1" customWidth="1"/>
    <col min="20" max="21" width="3.7109375" style="1" customWidth="1"/>
    <col min="22" max="22" width="4.00390625" style="1" customWidth="1"/>
    <col min="23" max="23" width="3.8515625" style="1" bestFit="1" customWidth="1"/>
    <col min="24" max="24" width="5.57421875" style="1" customWidth="1"/>
    <col min="25" max="25" width="5.28125" style="1" customWidth="1"/>
    <col min="26" max="26" width="5.00390625" style="1" bestFit="1" customWidth="1"/>
    <col min="27" max="27" width="4.7109375" style="1" customWidth="1"/>
    <col min="28" max="28" width="6.00390625" style="1" customWidth="1"/>
    <col min="29" max="16384" width="9.140625" style="1" customWidth="1"/>
  </cols>
  <sheetData>
    <row r="1" spans="2:28" ht="15.75">
      <c r="B1" s="234" t="s">
        <v>16</v>
      </c>
      <c r="C1" s="527" t="s">
        <v>119</v>
      </c>
      <c r="D1" s="527"/>
      <c r="E1" s="527"/>
      <c r="F1" s="527"/>
      <c r="G1" s="527"/>
      <c r="H1" s="527"/>
      <c r="I1" s="527"/>
      <c r="J1" s="527"/>
      <c r="K1" s="527"/>
      <c r="L1" s="527"/>
      <c r="M1" s="527"/>
      <c r="N1" s="527"/>
      <c r="O1" s="527"/>
      <c r="P1" s="527"/>
      <c r="Q1" s="527"/>
      <c r="R1" s="527"/>
      <c r="S1" s="527"/>
      <c r="T1" s="527"/>
      <c r="U1" s="527"/>
      <c r="V1" s="527"/>
      <c r="W1" s="527"/>
      <c r="X1" s="527"/>
      <c r="Y1" s="527"/>
      <c r="Z1" s="527"/>
      <c r="AA1" s="527"/>
      <c r="AB1" s="527"/>
    </row>
    <row r="2" spans="1:28" ht="16.5" thickBot="1">
      <c r="A2" s="3"/>
      <c r="B2" s="204"/>
      <c r="C2" s="4"/>
      <c r="D2" s="4"/>
      <c r="E2" s="4"/>
      <c r="F2" s="4"/>
      <c r="G2" s="4"/>
      <c r="H2" s="4"/>
      <c r="I2" s="3"/>
      <c r="J2" s="4"/>
      <c r="K2" s="4"/>
      <c r="L2" s="4"/>
      <c r="M2" s="4"/>
      <c r="N2" s="4"/>
      <c r="O2" s="4"/>
      <c r="P2" s="3"/>
      <c r="Q2" s="3"/>
      <c r="R2" s="3"/>
      <c r="S2" s="3"/>
      <c r="T2" s="3"/>
      <c r="U2" s="3"/>
      <c r="V2" s="3"/>
      <c r="W2" s="3"/>
      <c r="X2" s="4"/>
      <c r="Y2" s="4"/>
      <c r="Z2" s="4"/>
      <c r="AA2" s="4"/>
      <c r="AB2" s="4"/>
    </row>
    <row r="3" spans="1:28" ht="16.5" thickBot="1">
      <c r="A3" s="457"/>
      <c r="B3" s="496"/>
      <c r="C3" s="483" t="s">
        <v>0</v>
      </c>
      <c r="D3" s="481"/>
      <c r="E3" s="481"/>
      <c r="F3" s="481"/>
      <c r="G3" s="481"/>
      <c r="H3" s="481"/>
      <c r="I3" s="482"/>
      <c r="J3" s="483" t="s">
        <v>1</v>
      </c>
      <c r="K3" s="481"/>
      <c r="L3" s="481"/>
      <c r="M3" s="481"/>
      <c r="N3" s="481"/>
      <c r="O3" s="481"/>
      <c r="P3" s="482"/>
      <c r="Q3" s="483" t="s">
        <v>2</v>
      </c>
      <c r="R3" s="481"/>
      <c r="S3" s="481"/>
      <c r="T3" s="481"/>
      <c r="U3" s="481"/>
      <c r="V3" s="481"/>
      <c r="W3" s="481"/>
      <c r="X3" s="483" t="s">
        <v>11</v>
      </c>
      <c r="Y3" s="481"/>
      <c r="Z3" s="481"/>
      <c r="AA3" s="481"/>
      <c r="AB3" s="482"/>
    </row>
    <row r="4" spans="1:28" s="2" customFormat="1" ht="13.5" thickBot="1">
      <c r="A4" s="497"/>
      <c r="B4" s="498"/>
      <c r="C4" s="490" t="s">
        <v>3</v>
      </c>
      <c r="D4" s="490"/>
      <c r="E4" s="491"/>
      <c r="F4" s="477" t="s">
        <v>4</v>
      </c>
      <c r="G4" s="475"/>
      <c r="H4" s="475"/>
      <c r="I4" s="476"/>
      <c r="J4" s="473" t="s">
        <v>3</v>
      </c>
      <c r="K4" s="473"/>
      <c r="L4" s="474"/>
      <c r="M4" s="492" t="s">
        <v>4</v>
      </c>
      <c r="N4" s="492"/>
      <c r="O4" s="492"/>
      <c r="P4" s="492"/>
      <c r="Q4" s="472" t="s">
        <v>3</v>
      </c>
      <c r="R4" s="473"/>
      <c r="S4" s="474"/>
      <c r="T4" s="492" t="s">
        <v>4</v>
      </c>
      <c r="U4" s="492"/>
      <c r="V4" s="492"/>
      <c r="W4" s="492"/>
      <c r="X4" s="477" t="s">
        <v>4</v>
      </c>
      <c r="Y4" s="475"/>
      <c r="Z4" s="475"/>
      <c r="AA4" s="475"/>
      <c r="AB4" s="476"/>
    </row>
    <row r="5" spans="1:31" s="2" customFormat="1" ht="13.5" thickBot="1">
      <c r="A5" s="458"/>
      <c r="B5" s="499"/>
      <c r="C5" s="86" t="s">
        <v>5</v>
      </c>
      <c r="D5" s="11" t="s">
        <v>6</v>
      </c>
      <c r="E5" s="9" t="s">
        <v>10</v>
      </c>
      <c r="F5" s="10" t="s">
        <v>5</v>
      </c>
      <c r="G5" s="8" t="s">
        <v>6</v>
      </c>
      <c r="H5" s="11" t="s">
        <v>10</v>
      </c>
      <c r="I5" s="9" t="s">
        <v>7</v>
      </c>
      <c r="J5" s="86" t="s">
        <v>5</v>
      </c>
      <c r="K5" s="11" t="s">
        <v>6</v>
      </c>
      <c r="L5" s="9" t="s">
        <v>10</v>
      </c>
      <c r="M5" s="10" t="s">
        <v>5</v>
      </c>
      <c r="N5" s="8" t="s">
        <v>6</v>
      </c>
      <c r="O5" s="11" t="s">
        <v>10</v>
      </c>
      <c r="P5" s="9" t="s">
        <v>7</v>
      </c>
      <c r="Q5" s="86" t="s">
        <v>5</v>
      </c>
      <c r="R5" s="8" t="s">
        <v>6</v>
      </c>
      <c r="S5" s="9" t="s">
        <v>10</v>
      </c>
      <c r="T5" s="10" t="s">
        <v>5</v>
      </c>
      <c r="U5" s="8" t="s">
        <v>6</v>
      </c>
      <c r="V5" s="11" t="s">
        <v>10</v>
      </c>
      <c r="W5" s="11" t="s">
        <v>7</v>
      </c>
      <c r="X5" s="10" t="s">
        <v>5</v>
      </c>
      <c r="Y5" s="8" t="s">
        <v>6</v>
      </c>
      <c r="Z5" s="8" t="s">
        <v>10</v>
      </c>
      <c r="AA5" s="11" t="s">
        <v>7</v>
      </c>
      <c r="AB5" s="12" t="s">
        <v>8</v>
      </c>
      <c r="AE5" s="6"/>
    </row>
    <row r="6" spans="1:31" s="2" customFormat="1" ht="13.5" thickBot="1">
      <c r="A6" s="500" t="s">
        <v>14</v>
      </c>
      <c r="B6" s="501"/>
      <c r="C6" s="13">
        <f>C7+C10+C11+C12+C13+C14+C16+C17+C18+C15</f>
        <v>14</v>
      </c>
      <c r="D6" s="14">
        <f>D7+D10+D11+D12+D13+D14+D16+D17+D18</f>
        <v>2</v>
      </c>
      <c r="E6" s="16">
        <f>E7+E10+E11+E12+E13+E14+E16+E17+E18</f>
        <v>0</v>
      </c>
      <c r="F6" s="13">
        <f>F7+F10+F11+F12+F13+F14+F16+F17+F18+F15</f>
        <v>490</v>
      </c>
      <c r="G6" s="14">
        <f>G7+G10+G11+G12+G13+G14+G16+G17+G18</f>
        <v>70</v>
      </c>
      <c r="H6" s="15">
        <f>SUM(H7:H18)</f>
        <v>0</v>
      </c>
      <c r="I6" s="108">
        <f>I19</f>
        <v>60</v>
      </c>
      <c r="J6" s="87">
        <f>J7+J10+J11+J12+J13+J14+J16+J17+J18</f>
        <v>8</v>
      </c>
      <c r="K6" s="87">
        <f>K7+K10+K11+K12+K13+K14+K16+K17+K18</f>
        <v>0</v>
      </c>
      <c r="L6" s="87">
        <f>L7+L10+L11+L12+L13+L14+L16+L17+L18</f>
        <v>0</v>
      </c>
      <c r="M6" s="13">
        <f>M7+M10+M11+M12+M13+M14+M16+M17+M18+M15</f>
        <v>280</v>
      </c>
      <c r="N6" s="14">
        <f>N7+N10+N11+N12+N13+N14+N16+N17+N18</f>
        <v>0</v>
      </c>
      <c r="O6" s="14">
        <f>SUM(O7:O18)</f>
        <v>0</v>
      </c>
      <c r="P6" s="108">
        <f>P19</f>
        <v>60</v>
      </c>
      <c r="Q6" s="13">
        <f>Q7+Q10+Q11+Q12+Q13+Q14+Q16+Q17+Q18</f>
        <v>6</v>
      </c>
      <c r="R6" s="14">
        <f>R7+R10+R11+R12+R13+R14+R16+R17+R18</f>
        <v>0</v>
      </c>
      <c r="S6" s="16">
        <f>S7+S10+S11+S12+S13+S14+S16+S17+S18</f>
        <v>0</v>
      </c>
      <c r="T6" s="13">
        <f>T7+T10+T11+T12+T13+T14+T16+T17+T18+T15</f>
        <v>180</v>
      </c>
      <c r="U6" s="14">
        <f>U7+U10+U11+U12+U13+U14+U16+U17+U18</f>
        <v>0</v>
      </c>
      <c r="V6" s="18">
        <f>SUM(V7:V18)</f>
        <v>0</v>
      </c>
      <c r="W6" s="109">
        <f>W19</f>
        <v>120</v>
      </c>
      <c r="X6" s="13">
        <f>X7+X10+X11+X12+X13+X14+X16+X17+X18+X15</f>
        <v>950</v>
      </c>
      <c r="Y6" s="14">
        <f>Y7+Y10+Y11+Y12+Y13+Y14+Y16+Y17+Y18</f>
        <v>70</v>
      </c>
      <c r="Z6" s="14">
        <f>SUM(Z7:Z18)</f>
        <v>0</v>
      </c>
      <c r="AA6" s="15"/>
      <c r="AB6" s="13">
        <f>AB7+AB10+AB11+AB12+AB13+AB14+AB16+AB17+AB18+AB15</f>
        <v>1020</v>
      </c>
      <c r="AE6" s="6"/>
    </row>
    <row r="7" spans="1:28" ht="12.75">
      <c r="A7" s="176">
        <v>1</v>
      </c>
      <c r="B7" s="150" t="s">
        <v>60</v>
      </c>
      <c r="C7" s="74">
        <v>3</v>
      </c>
      <c r="D7" s="21"/>
      <c r="E7" s="29"/>
      <c r="F7" s="22">
        <f>C7*(37-I6/30)</f>
        <v>105</v>
      </c>
      <c r="G7" s="23">
        <f>D7*(37-I6/30)</f>
        <v>0</v>
      </c>
      <c r="H7" s="30"/>
      <c r="I7" s="56"/>
      <c r="J7" s="25">
        <v>2</v>
      </c>
      <c r="K7" s="103"/>
      <c r="L7" s="26"/>
      <c r="M7" s="22">
        <f>J7*(37-P6/30)</f>
        <v>70</v>
      </c>
      <c r="N7" s="23">
        <f>K7*(37-P6/30)</f>
        <v>0</v>
      </c>
      <c r="O7" s="30"/>
      <c r="P7" s="59"/>
      <c r="Q7" s="28">
        <v>2</v>
      </c>
      <c r="R7" s="20"/>
      <c r="S7" s="21"/>
      <c r="T7" s="22">
        <f>Q7*(34-W6/30)</f>
        <v>60</v>
      </c>
      <c r="U7" s="23">
        <f>R7*(34-W6/30)</f>
        <v>0</v>
      </c>
      <c r="V7" s="30"/>
      <c r="W7" s="56"/>
      <c r="X7" s="126">
        <f aca="true" t="shared" si="0" ref="X7:X18">SUM(F7,M7,T7)</f>
        <v>235</v>
      </c>
      <c r="Y7" s="127">
        <f aca="true" t="shared" si="1" ref="Y7:Y18">SUM(G7,N7,U7)</f>
        <v>0</v>
      </c>
      <c r="Z7" s="127">
        <f aca="true" t="shared" si="2" ref="Z7:Z18">SUM(H7,O7,V7)</f>
        <v>0</v>
      </c>
      <c r="AA7" s="128">
        <f aca="true" t="shared" si="3" ref="AA7:AA18">SUM(I7,P7,W7)</f>
        <v>0</v>
      </c>
      <c r="AB7" s="121">
        <f aca="true" t="shared" si="4" ref="AB7:AB18">SUM(X7:AA7)</f>
        <v>235</v>
      </c>
    </row>
    <row r="8" spans="1:28" ht="12.75">
      <c r="A8" s="177" t="s">
        <v>61</v>
      </c>
      <c r="B8" s="151" t="s">
        <v>144</v>
      </c>
      <c r="C8" s="74">
        <v>2</v>
      </c>
      <c r="D8" s="21"/>
      <c r="E8" s="29"/>
      <c r="F8" s="22">
        <f>C8*(37-I6/30)</f>
        <v>70</v>
      </c>
      <c r="G8" s="23">
        <f>D8*(37-I6/30)</f>
        <v>0</v>
      </c>
      <c r="H8" s="30"/>
      <c r="I8" s="56"/>
      <c r="J8" s="74">
        <v>2</v>
      </c>
      <c r="K8" s="104"/>
      <c r="L8" s="75"/>
      <c r="M8" s="33">
        <f>J8*(37-P6/30)</f>
        <v>70</v>
      </c>
      <c r="N8" s="34">
        <f>K8*(37-P6/30)</f>
        <v>0</v>
      </c>
      <c r="O8" s="30"/>
      <c r="P8" s="59"/>
      <c r="Q8" s="28">
        <v>2</v>
      </c>
      <c r="R8" s="20"/>
      <c r="S8" s="21"/>
      <c r="T8" s="22">
        <f>Q8*(34-W6/30)</f>
        <v>60</v>
      </c>
      <c r="U8" s="23">
        <f>R8*(34-W6/30)</f>
        <v>0</v>
      </c>
      <c r="V8" s="30"/>
      <c r="W8" s="56"/>
      <c r="X8" s="101">
        <f t="shared" si="0"/>
        <v>200</v>
      </c>
      <c r="Y8" s="40">
        <f t="shared" si="1"/>
        <v>0</v>
      </c>
      <c r="Z8" s="40">
        <f t="shared" si="2"/>
        <v>0</v>
      </c>
      <c r="AA8" s="129">
        <f t="shared" si="3"/>
        <v>0</v>
      </c>
      <c r="AB8" s="121">
        <f t="shared" si="4"/>
        <v>200</v>
      </c>
    </row>
    <row r="9" spans="1:28" ht="12.75">
      <c r="A9" s="178">
        <v>2</v>
      </c>
      <c r="B9" s="151" t="s">
        <v>145</v>
      </c>
      <c r="C9" s="74">
        <v>3</v>
      </c>
      <c r="D9" s="21"/>
      <c r="E9" s="29"/>
      <c r="F9" s="22">
        <f>C9*(37-I6/30)</f>
        <v>105</v>
      </c>
      <c r="G9" s="23">
        <f>D9*(37-I6/30)</f>
        <v>0</v>
      </c>
      <c r="H9" s="30"/>
      <c r="I9" s="56"/>
      <c r="J9" s="74">
        <v>3</v>
      </c>
      <c r="K9" s="104"/>
      <c r="L9" s="75"/>
      <c r="M9" s="33">
        <f>J9*(37-P6/30)</f>
        <v>105</v>
      </c>
      <c r="N9" s="34">
        <f>K9*(37-P6/30)</f>
        <v>0</v>
      </c>
      <c r="O9" s="30"/>
      <c r="P9" s="59"/>
      <c r="Q9" s="28">
        <v>3</v>
      </c>
      <c r="R9" s="20"/>
      <c r="S9" s="21"/>
      <c r="T9" s="22">
        <f>Q9*(34-W6/30)</f>
        <v>90</v>
      </c>
      <c r="U9" s="23">
        <f>R9*(34-W6/30)</f>
        <v>0</v>
      </c>
      <c r="V9" s="30"/>
      <c r="W9" s="56"/>
      <c r="X9" s="101">
        <f t="shared" si="0"/>
        <v>300</v>
      </c>
      <c r="Y9" s="40">
        <f t="shared" si="1"/>
        <v>0</v>
      </c>
      <c r="Z9" s="40">
        <f t="shared" si="2"/>
        <v>0</v>
      </c>
      <c r="AA9" s="129">
        <f t="shared" si="3"/>
        <v>0</v>
      </c>
      <c r="AB9" s="121">
        <f t="shared" si="4"/>
        <v>300</v>
      </c>
    </row>
    <row r="10" spans="1:28" ht="12.75">
      <c r="A10" s="178">
        <v>3</v>
      </c>
      <c r="B10" s="152" t="s">
        <v>64</v>
      </c>
      <c r="C10" s="74">
        <v>2</v>
      </c>
      <c r="D10" s="21"/>
      <c r="E10" s="29"/>
      <c r="F10" s="22">
        <f>C10*(37-I6/30)</f>
        <v>70</v>
      </c>
      <c r="G10" s="23">
        <f>D10*(37-I6/30)</f>
        <v>0</v>
      </c>
      <c r="H10" s="30"/>
      <c r="I10" s="56"/>
      <c r="J10" s="74">
        <v>2</v>
      </c>
      <c r="K10" s="104"/>
      <c r="L10" s="75"/>
      <c r="M10" s="33">
        <f>J10*(37-P6/30)</f>
        <v>70</v>
      </c>
      <c r="N10" s="34">
        <f>K10*(37-P6/30)</f>
        <v>0</v>
      </c>
      <c r="O10" s="30"/>
      <c r="P10" s="59"/>
      <c r="Q10" s="28"/>
      <c r="R10" s="20"/>
      <c r="S10" s="21"/>
      <c r="T10" s="22">
        <f>Q10*(34-W6/30)</f>
        <v>0</v>
      </c>
      <c r="U10" s="23">
        <f>R10*(34-W6/30)</f>
        <v>0</v>
      </c>
      <c r="V10" s="30"/>
      <c r="W10" s="56"/>
      <c r="X10" s="101">
        <f t="shared" si="0"/>
        <v>140</v>
      </c>
      <c r="Y10" s="40">
        <f t="shared" si="1"/>
        <v>0</v>
      </c>
      <c r="Z10" s="40">
        <f t="shared" si="2"/>
        <v>0</v>
      </c>
      <c r="AA10" s="129">
        <f t="shared" si="3"/>
        <v>0</v>
      </c>
      <c r="AB10" s="121">
        <f t="shared" si="4"/>
        <v>140</v>
      </c>
    </row>
    <row r="11" spans="1:31" ht="12.75">
      <c r="A11" s="178">
        <v>4</v>
      </c>
      <c r="B11" s="152" t="s">
        <v>65</v>
      </c>
      <c r="C11" s="74">
        <v>2</v>
      </c>
      <c r="D11" s="21"/>
      <c r="E11" s="29"/>
      <c r="F11" s="22">
        <f>C11*(37-I6/30)</f>
        <v>70</v>
      </c>
      <c r="G11" s="23">
        <f>D11*(37-I6/30)</f>
        <v>0</v>
      </c>
      <c r="H11" s="30"/>
      <c r="I11" s="56"/>
      <c r="J11" s="74">
        <v>2</v>
      </c>
      <c r="K11" s="104"/>
      <c r="L11" s="75"/>
      <c r="M11" s="33">
        <f>J11*(37-P6/30)</f>
        <v>70</v>
      </c>
      <c r="N11" s="34">
        <f>K11*(37-P6/30)</f>
        <v>0</v>
      </c>
      <c r="O11" s="30"/>
      <c r="P11" s="59"/>
      <c r="Q11" s="28">
        <v>2</v>
      </c>
      <c r="R11" s="20"/>
      <c r="S11" s="21"/>
      <c r="T11" s="22">
        <f>Q11*(34-W6/30)</f>
        <v>60</v>
      </c>
      <c r="U11" s="23">
        <f>R11*(34-W6/30)</f>
        <v>0</v>
      </c>
      <c r="V11" s="30"/>
      <c r="W11" s="56"/>
      <c r="X11" s="101">
        <f t="shared" si="0"/>
        <v>200</v>
      </c>
      <c r="Y11" s="40">
        <f t="shared" si="1"/>
        <v>0</v>
      </c>
      <c r="Z11" s="40">
        <f t="shared" si="2"/>
        <v>0</v>
      </c>
      <c r="AA11" s="129">
        <f t="shared" si="3"/>
        <v>0</v>
      </c>
      <c r="AB11" s="121">
        <f t="shared" si="4"/>
        <v>200</v>
      </c>
      <c r="AC11" s="372"/>
      <c r="AD11" s="359">
        <f>AD12+AD15+AD16+AD17+AD18+AD19+AD21+AD22+AD23+AD20</f>
        <v>0</v>
      </c>
      <c r="AE11" s="174"/>
    </row>
    <row r="12" spans="1:30" ht="12.75">
      <c r="A12" s="178">
        <v>5</v>
      </c>
      <c r="B12" s="152" t="s">
        <v>66</v>
      </c>
      <c r="C12" s="74">
        <v>2</v>
      </c>
      <c r="D12" s="21"/>
      <c r="E12" s="29"/>
      <c r="F12" s="22">
        <f>C12*(37-I6/30)</f>
        <v>70</v>
      </c>
      <c r="G12" s="23">
        <f>D12*(37-I6/30)</f>
        <v>0</v>
      </c>
      <c r="H12" s="30"/>
      <c r="I12" s="56"/>
      <c r="J12" s="74">
        <v>2</v>
      </c>
      <c r="K12" s="104"/>
      <c r="L12" s="75"/>
      <c r="M12" s="33">
        <f>J12*(37-P6/30)</f>
        <v>70</v>
      </c>
      <c r="N12" s="34">
        <f>K12*(37-P6/30)</f>
        <v>0</v>
      </c>
      <c r="O12" s="30"/>
      <c r="P12" s="59"/>
      <c r="Q12" s="28">
        <v>1</v>
      </c>
      <c r="R12" s="20"/>
      <c r="S12" s="21"/>
      <c r="T12" s="22">
        <f>Q12*(34-W6/30)</f>
        <v>30</v>
      </c>
      <c r="U12" s="23">
        <f>R12*(34-W6/30)</f>
        <v>0</v>
      </c>
      <c r="V12" s="30"/>
      <c r="W12" s="56"/>
      <c r="X12" s="101">
        <f t="shared" si="0"/>
        <v>170</v>
      </c>
      <c r="Y12" s="40">
        <f t="shared" si="1"/>
        <v>0</v>
      </c>
      <c r="Z12" s="40">
        <f t="shared" si="2"/>
        <v>0</v>
      </c>
      <c r="AA12" s="129">
        <f t="shared" si="3"/>
        <v>0</v>
      </c>
      <c r="AB12" s="121">
        <f t="shared" si="4"/>
        <v>170</v>
      </c>
      <c r="AD12" s="174"/>
    </row>
    <row r="13" spans="1:28" ht="12.75">
      <c r="A13" s="178">
        <v>6</v>
      </c>
      <c r="B13" s="152" t="s">
        <v>67</v>
      </c>
      <c r="C13" s="74"/>
      <c r="D13" s="21">
        <v>2</v>
      </c>
      <c r="E13" s="29"/>
      <c r="F13" s="373">
        <f>C13*(37-I6/30)</f>
        <v>0</v>
      </c>
      <c r="G13" s="34">
        <f>D13*(37-I6/30)</f>
        <v>70</v>
      </c>
      <c r="H13" s="30"/>
      <c r="I13" s="56"/>
      <c r="J13" s="74"/>
      <c r="K13" s="104"/>
      <c r="L13" s="75"/>
      <c r="M13" s="33">
        <f>J13*(37-P6/30)</f>
        <v>0</v>
      </c>
      <c r="N13" s="34">
        <f>K13*(37-P6/30)</f>
        <v>0</v>
      </c>
      <c r="O13" s="30"/>
      <c r="P13" s="59"/>
      <c r="Q13" s="28"/>
      <c r="R13" s="20"/>
      <c r="S13" s="21"/>
      <c r="T13" s="22">
        <f>Q13*(34-W6/30)</f>
        <v>0</v>
      </c>
      <c r="U13" s="23">
        <f>R13*(34-W6/30)</f>
        <v>0</v>
      </c>
      <c r="V13" s="30"/>
      <c r="W13" s="56"/>
      <c r="X13" s="101">
        <f t="shared" si="0"/>
        <v>0</v>
      </c>
      <c r="Y13" s="40">
        <f t="shared" si="1"/>
        <v>70</v>
      </c>
      <c r="Z13" s="40">
        <f t="shared" si="2"/>
        <v>0</v>
      </c>
      <c r="AA13" s="129">
        <f t="shared" si="3"/>
        <v>0</v>
      </c>
      <c r="AB13" s="121">
        <f t="shared" si="4"/>
        <v>70</v>
      </c>
    </row>
    <row r="14" spans="1:28" ht="12.75">
      <c r="A14" s="178">
        <v>7</v>
      </c>
      <c r="B14" s="152" t="s">
        <v>68</v>
      </c>
      <c r="C14" s="35">
        <v>2</v>
      </c>
      <c r="D14" s="32"/>
      <c r="E14" s="38"/>
      <c r="F14" s="22">
        <f>C14*(37-I6/30)</f>
        <v>70</v>
      </c>
      <c r="G14" s="34">
        <f>D14*(37-I6/30)</f>
        <v>0</v>
      </c>
      <c r="H14" s="39"/>
      <c r="I14" s="96"/>
      <c r="J14" s="35"/>
      <c r="K14" s="52"/>
      <c r="L14" s="36"/>
      <c r="M14" s="33">
        <f>J14*(37-P6/30)</f>
        <v>0</v>
      </c>
      <c r="N14" s="34">
        <f>K14*(37-P6/30)</f>
        <v>0</v>
      </c>
      <c r="O14" s="39"/>
      <c r="P14" s="90"/>
      <c r="Q14" s="37"/>
      <c r="R14" s="31"/>
      <c r="S14" s="32"/>
      <c r="T14" s="22">
        <f>Q14*(34-W6/30)</f>
        <v>0</v>
      </c>
      <c r="U14" s="34">
        <f>R14*(34-W6/30)</f>
        <v>0</v>
      </c>
      <c r="V14" s="39"/>
      <c r="W14" s="96"/>
      <c r="X14" s="101">
        <f t="shared" si="0"/>
        <v>70</v>
      </c>
      <c r="Y14" s="40">
        <f t="shared" si="1"/>
        <v>0</v>
      </c>
      <c r="Z14" s="40">
        <f t="shared" si="2"/>
        <v>0</v>
      </c>
      <c r="AA14" s="129">
        <f t="shared" si="3"/>
        <v>0</v>
      </c>
      <c r="AB14" s="122">
        <f t="shared" si="4"/>
        <v>70</v>
      </c>
    </row>
    <row r="15" spans="1:28" ht="12.75">
      <c r="A15" s="178">
        <v>8</v>
      </c>
      <c r="B15" s="152" t="s">
        <v>73</v>
      </c>
      <c r="C15" s="35">
        <v>1</v>
      </c>
      <c r="D15" s="32"/>
      <c r="E15" s="38"/>
      <c r="F15" s="22">
        <f>C15*(37-I6/30)</f>
        <v>35</v>
      </c>
      <c r="G15" s="34"/>
      <c r="H15" s="39"/>
      <c r="I15" s="96"/>
      <c r="J15" s="35"/>
      <c r="K15" s="52"/>
      <c r="L15" s="36"/>
      <c r="M15" s="33"/>
      <c r="N15" s="34"/>
      <c r="O15" s="39"/>
      <c r="P15" s="90"/>
      <c r="Q15" s="37"/>
      <c r="R15" s="31"/>
      <c r="S15" s="32"/>
      <c r="T15" s="22"/>
      <c r="U15" s="34"/>
      <c r="V15" s="39"/>
      <c r="W15" s="96"/>
      <c r="X15" s="101">
        <f t="shared" si="0"/>
        <v>35</v>
      </c>
      <c r="Y15" s="40"/>
      <c r="Z15" s="40"/>
      <c r="AA15" s="129"/>
      <c r="AB15" s="122">
        <f t="shared" si="4"/>
        <v>35</v>
      </c>
    </row>
    <row r="16" spans="1:28" ht="12.75">
      <c r="A16" s="178">
        <v>9</v>
      </c>
      <c r="B16" s="152" t="s">
        <v>69</v>
      </c>
      <c r="C16" s="41">
        <v>1</v>
      </c>
      <c r="D16" s="32"/>
      <c r="E16" s="38"/>
      <c r="F16" s="22">
        <f>C16*(37-I6/30)</f>
        <v>35</v>
      </c>
      <c r="G16" s="34">
        <f>D16*(37-I6/30)</f>
        <v>0</v>
      </c>
      <c r="H16" s="39"/>
      <c r="I16" s="96"/>
      <c r="J16" s="35"/>
      <c r="K16" s="52"/>
      <c r="L16" s="36"/>
      <c r="M16" s="33">
        <f>J16*(37-P6/30)</f>
        <v>0</v>
      </c>
      <c r="N16" s="34">
        <f>K16*(37-P6/30)</f>
        <v>0</v>
      </c>
      <c r="O16" s="39"/>
      <c r="P16" s="90"/>
      <c r="Q16" s="37"/>
      <c r="R16" s="31"/>
      <c r="S16" s="32"/>
      <c r="T16" s="22">
        <f>Q16*(34-W6/30)</f>
        <v>0</v>
      </c>
      <c r="U16" s="34">
        <f>R16*(34-W6/30)</f>
        <v>0</v>
      </c>
      <c r="V16" s="39"/>
      <c r="W16" s="96"/>
      <c r="X16" s="101">
        <f t="shared" si="0"/>
        <v>35</v>
      </c>
      <c r="Y16" s="40">
        <f t="shared" si="1"/>
        <v>0</v>
      </c>
      <c r="Z16" s="40">
        <f t="shared" si="2"/>
        <v>0</v>
      </c>
      <c r="AA16" s="129">
        <f t="shared" si="3"/>
        <v>0</v>
      </c>
      <c r="AB16" s="122">
        <f t="shared" si="4"/>
        <v>35</v>
      </c>
    </row>
    <row r="17" spans="1:28" ht="12.75">
      <c r="A17" s="178">
        <v>10</v>
      </c>
      <c r="B17" s="152" t="s">
        <v>70</v>
      </c>
      <c r="C17" s="35">
        <v>1</v>
      </c>
      <c r="D17" s="32"/>
      <c r="E17" s="38"/>
      <c r="F17" s="22">
        <f>C17*(37-I6/30)</f>
        <v>35</v>
      </c>
      <c r="G17" s="34">
        <f>D17*(37-I6/30)</f>
        <v>0</v>
      </c>
      <c r="H17" s="39"/>
      <c r="I17" s="96"/>
      <c r="J17" s="35"/>
      <c r="K17" s="52"/>
      <c r="L17" s="36"/>
      <c r="M17" s="33">
        <f>J17*(37-P6/30)</f>
        <v>0</v>
      </c>
      <c r="N17" s="34">
        <f>K17*(37-P6/30)</f>
        <v>0</v>
      </c>
      <c r="O17" s="39"/>
      <c r="P17" s="90"/>
      <c r="Q17" s="37"/>
      <c r="R17" s="31"/>
      <c r="S17" s="32"/>
      <c r="T17" s="22">
        <f>Q17*(34-W6/30)</f>
        <v>0</v>
      </c>
      <c r="U17" s="34">
        <f>R17*(34-W6/30)</f>
        <v>0</v>
      </c>
      <c r="V17" s="39"/>
      <c r="W17" s="96"/>
      <c r="X17" s="101">
        <f t="shared" si="0"/>
        <v>35</v>
      </c>
      <c r="Y17" s="40">
        <f t="shared" si="1"/>
        <v>0</v>
      </c>
      <c r="Z17" s="40">
        <f t="shared" si="2"/>
        <v>0</v>
      </c>
      <c r="AA17" s="129">
        <f t="shared" si="3"/>
        <v>0</v>
      </c>
      <c r="AB17" s="122">
        <f t="shared" si="4"/>
        <v>35</v>
      </c>
    </row>
    <row r="18" spans="1:28" ht="13.5" thickBot="1">
      <c r="A18" s="178">
        <v>11</v>
      </c>
      <c r="B18" s="152" t="s">
        <v>71</v>
      </c>
      <c r="C18" s="35"/>
      <c r="D18" s="32"/>
      <c r="E18" s="38"/>
      <c r="F18" s="33">
        <f>C18*(37-I6/30)</f>
        <v>0</v>
      </c>
      <c r="G18" s="34">
        <f>D18*(37-I6/30)</f>
        <v>0</v>
      </c>
      <c r="H18" s="39"/>
      <c r="I18" s="96"/>
      <c r="J18" s="35"/>
      <c r="K18" s="52"/>
      <c r="L18" s="36"/>
      <c r="M18" s="33">
        <f>J18*(37-P6/30)</f>
        <v>0</v>
      </c>
      <c r="N18" s="34">
        <f>K18*(37-P6/30)</f>
        <v>0</v>
      </c>
      <c r="O18" s="39"/>
      <c r="P18" s="90"/>
      <c r="Q18" s="37">
        <v>1</v>
      </c>
      <c r="R18" s="31"/>
      <c r="S18" s="32"/>
      <c r="T18" s="22">
        <f>Q18*(34-W6/30)</f>
        <v>30</v>
      </c>
      <c r="U18" s="34">
        <f>R18*(34-W6/30)</f>
        <v>0</v>
      </c>
      <c r="V18" s="39"/>
      <c r="W18" s="96"/>
      <c r="X18" s="101">
        <f t="shared" si="0"/>
        <v>30</v>
      </c>
      <c r="Y18" s="40">
        <f t="shared" si="1"/>
        <v>0</v>
      </c>
      <c r="Z18" s="142">
        <f t="shared" si="2"/>
        <v>0</v>
      </c>
      <c r="AA18" s="171">
        <f t="shared" si="3"/>
        <v>0</v>
      </c>
      <c r="AB18" s="122">
        <f t="shared" si="4"/>
        <v>30</v>
      </c>
    </row>
    <row r="19" spans="1:28" s="2" customFormat="1" ht="13.5" thickBot="1">
      <c r="A19" s="462" t="s">
        <v>13</v>
      </c>
      <c r="B19" s="463"/>
      <c r="C19" s="66">
        <f aca="true" t="shared" si="5" ref="C19:Y19">SUM(C20:C28)</f>
        <v>6</v>
      </c>
      <c r="D19" s="67">
        <f t="shared" si="5"/>
        <v>2</v>
      </c>
      <c r="E19" s="117">
        <f t="shared" si="5"/>
        <v>7</v>
      </c>
      <c r="F19" s="66">
        <f t="shared" si="5"/>
        <v>210</v>
      </c>
      <c r="G19" s="67">
        <f t="shared" si="5"/>
        <v>70</v>
      </c>
      <c r="H19" s="70">
        <f t="shared" si="5"/>
        <v>245</v>
      </c>
      <c r="I19" s="68">
        <f t="shared" si="5"/>
        <v>60</v>
      </c>
      <c r="J19" s="66">
        <f t="shared" si="5"/>
        <v>9</v>
      </c>
      <c r="K19" s="70">
        <f t="shared" si="5"/>
        <v>1</v>
      </c>
      <c r="L19" s="68">
        <f t="shared" si="5"/>
        <v>11</v>
      </c>
      <c r="M19" s="71">
        <f t="shared" si="5"/>
        <v>315</v>
      </c>
      <c r="N19" s="72">
        <f t="shared" si="5"/>
        <v>35</v>
      </c>
      <c r="O19" s="73">
        <f t="shared" si="5"/>
        <v>385</v>
      </c>
      <c r="P19" s="94">
        <f t="shared" si="5"/>
        <v>60</v>
      </c>
      <c r="Q19" s="69">
        <f t="shared" si="5"/>
        <v>8</v>
      </c>
      <c r="R19" s="67">
        <f t="shared" si="5"/>
        <v>2</v>
      </c>
      <c r="S19" s="68">
        <f t="shared" si="5"/>
        <v>13</v>
      </c>
      <c r="T19" s="110">
        <f t="shared" si="5"/>
        <v>240</v>
      </c>
      <c r="U19" s="111">
        <f t="shared" si="5"/>
        <v>60</v>
      </c>
      <c r="V19" s="112">
        <f t="shared" si="5"/>
        <v>390</v>
      </c>
      <c r="W19" s="113">
        <f t="shared" si="5"/>
        <v>120</v>
      </c>
      <c r="X19" s="131">
        <f t="shared" si="5"/>
        <v>765</v>
      </c>
      <c r="Y19" s="230">
        <f t="shared" si="5"/>
        <v>165</v>
      </c>
      <c r="Z19" s="217">
        <f>SUM(H19,O19,V19)</f>
        <v>1020</v>
      </c>
      <c r="AA19" s="141">
        <f>SUM(AA20:AA28)</f>
        <v>240</v>
      </c>
      <c r="AB19" s="125">
        <f>SUM(AB20:AB28)</f>
        <v>2190</v>
      </c>
    </row>
    <row r="20" spans="1:28" ht="12.75">
      <c r="A20" s="176">
        <v>12</v>
      </c>
      <c r="B20" s="1" t="s">
        <v>77</v>
      </c>
      <c r="C20" s="266">
        <v>2</v>
      </c>
      <c r="D20" s="267"/>
      <c r="E20" s="268"/>
      <c r="F20" s="283">
        <f>C20*(37-I19/30)</f>
        <v>70</v>
      </c>
      <c r="G20" s="270">
        <f>D20*(37-I19/30)</f>
        <v>0</v>
      </c>
      <c r="H20" s="270">
        <f aca="true" t="shared" si="6" ref="H20:H25">E20*35</f>
        <v>0</v>
      </c>
      <c r="I20" s="271"/>
      <c r="J20" s="272">
        <v>2</v>
      </c>
      <c r="K20" s="267"/>
      <c r="L20" s="273"/>
      <c r="M20" s="274">
        <f>J20*(37-P19/30)</f>
        <v>70</v>
      </c>
      <c r="N20" s="275">
        <f>K20*(37-P19/30)</f>
        <v>0</v>
      </c>
      <c r="O20" s="278"/>
      <c r="P20" s="279"/>
      <c r="Q20" s="266">
        <v>2</v>
      </c>
      <c r="R20" s="267"/>
      <c r="S20" s="268"/>
      <c r="T20" s="269">
        <f>Q20*(34-W19/30)</f>
        <v>60</v>
      </c>
      <c r="U20" s="270">
        <f>R20*(34-W19/30)</f>
        <v>0</v>
      </c>
      <c r="V20" s="270">
        <f aca="true" t="shared" si="7" ref="V20:V25">S20*33</f>
        <v>0</v>
      </c>
      <c r="W20" s="314"/>
      <c r="X20" s="126">
        <f>SUM(F20,M20,T20)</f>
        <v>200</v>
      </c>
      <c r="Y20" s="127">
        <f>SUM(G20,N20,U20)</f>
        <v>0</v>
      </c>
      <c r="Z20" s="127">
        <f>SUM(H20,O20,V20)</f>
        <v>0</v>
      </c>
      <c r="AA20" s="128">
        <f>SUM(I20,P20,W20)</f>
        <v>0</v>
      </c>
      <c r="AB20" s="121">
        <f aca="true" t="shared" si="8" ref="AB20:AB28">SUM(X20:AA20)</f>
        <v>200</v>
      </c>
    </row>
    <row r="21" spans="1:28" ht="12.75">
      <c r="A21" s="178">
        <v>13</v>
      </c>
      <c r="B21" s="145" t="s">
        <v>107</v>
      </c>
      <c r="C21" s="286">
        <v>2</v>
      </c>
      <c r="D21" s="281"/>
      <c r="E21" s="282"/>
      <c r="F21" s="283">
        <f>C21*(37-I19/30)</f>
        <v>70</v>
      </c>
      <c r="G21" s="284">
        <f>D21*(37-I19/30)</f>
        <v>0</v>
      </c>
      <c r="H21" s="284">
        <f t="shared" si="6"/>
        <v>0</v>
      </c>
      <c r="I21" s="285"/>
      <c r="J21" s="286">
        <v>2</v>
      </c>
      <c r="K21" s="281"/>
      <c r="L21" s="287"/>
      <c r="M21" s="283">
        <f>J21*(37-P19/30)</f>
        <v>70</v>
      </c>
      <c r="N21" s="284">
        <f>K21*(37-P19/30)</f>
        <v>0</v>
      </c>
      <c r="O21" s="288"/>
      <c r="P21" s="289"/>
      <c r="Q21" s="280"/>
      <c r="R21" s="281"/>
      <c r="S21" s="282"/>
      <c r="T21" s="283">
        <f>Q21*(34-W19/30)</f>
        <v>0</v>
      </c>
      <c r="U21" s="284">
        <f>R21*(34-W19/30)</f>
        <v>0</v>
      </c>
      <c r="V21" s="284">
        <f t="shared" si="7"/>
        <v>0</v>
      </c>
      <c r="W21" s="315"/>
      <c r="X21" s="101">
        <f aca="true" t="shared" si="9" ref="X21:X28">SUM(F21,M21,T21)</f>
        <v>140</v>
      </c>
      <c r="Y21" s="40">
        <f aca="true" t="shared" si="10" ref="Y21:Y28">SUM(G21,N21,U21)</f>
        <v>0</v>
      </c>
      <c r="Z21" s="40">
        <f aca="true" t="shared" si="11" ref="Z21:Z28">SUM(H21,O21,V21)</f>
        <v>0</v>
      </c>
      <c r="AA21" s="129">
        <f aca="true" t="shared" si="12" ref="AA21:AA28">SUM(I21,P21,W21)</f>
        <v>0</v>
      </c>
      <c r="AB21" s="122">
        <f t="shared" si="8"/>
        <v>140</v>
      </c>
    </row>
    <row r="22" spans="1:28" ht="12.75">
      <c r="A22" s="178">
        <v>14</v>
      </c>
      <c r="B22" s="371" t="s">
        <v>103</v>
      </c>
      <c r="C22" s="286">
        <v>2</v>
      </c>
      <c r="D22" s="281">
        <v>2</v>
      </c>
      <c r="E22" s="282"/>
      <c r="F22" s="283">
        <f>C22*(37-I19/30)</f>
        <v>70</v>
      </c>
      <c r="G22" s="284">
        <f>D22*(37-I19/30)</f>
        <v>70</v>
      </c>
      <c r="H22" s="284">
        <f t="shared" si="6"/>
        <v>0</v>
      </c>
      <c r="I22" s="285"/>
      <c r="J22" s="286">
        <v>1</v>
      </c>
      <c r="K22" s="281">
        <v>1</v>
      </c>
      <c r="L22" s="287"/>
      <c r="M22" s="283">
        <f>J22*(37-P19/30)</f>
        <v>35</v>
      </c>
      <c r="N22" s="284">
        <f>K22*(37-P19/30)</f>
        <v>35</v>
      </c>
      <c r="O22" s="284"/>
      <c r="P22" s="291"/>
      <c r="Q22" s="280"/>
      <c r="R22" s="281"/>
      <c r="S22" s="282"/>
      <c r="T22" s="283">
        <f>Q22*(34-W19/30)</f>
        <v>0</v>
      </c>
      <c r="U22" s="284">
        <f>R22*(34-W19/30)</f>
        <v>0</v>
      </c>
      <c r="V22" s="284">
        <f t="shared" si="7"/>
        <v>0</v>
      </c>
      <c r="W22" s="315"/>
      <c r="X22" s="101">
        <f t="shared" si="9"/>
        <v>105</v>
      </c>
      <c r="Y22" s="40">
        <f t="shared" si="10"/>
        <v>105</v>
      </c>
      <c r="Z22" s="40">
        <f t="shared" si="11"/>
        <v>0</v>
      </c>
      <c r="AA22" s="129">
        <f t="shared" si="12"/>
        <v>0</v>
      </c>
      <c r="AB22" s="122">
        <f t="shared" si="8"/>
        <v>210</v>
      </c>
    </row>
    <row r="23" spans="1:28" ht="12.75">
      <c r="A23" s="178">
        <v>15</v>
      </c>
      <c r="B23" s="199" t="s">
        <v>78</v>
      </c>
      <c r="C23" s="286"/>
      <c r="D23" s="281"/>
      <c r="E23" s="282"/>
      <c r="F23" s="283">
        <f>C23*(37-I19/30)</f>
        <v>0</v>
      </c>
      <c r="G23" s="284">
        <f>D23*(37-I19/30)</f>
        <v>0</v>
      </c>
      <c r="H23" s="284">
        <f t="shared" si="6"/>
        <v>0</v>
      </c>
      <c r="I23" s="285"/>
      <c r="J23" s="286">
        <v>2</v>
      </c>
      <c r="K23" s="281"/>
      <c r="L23" s="287"/>
      <c r="M23" s="283">
        <f>J23*(37-P19/30)</f>
        <v>70</v>
      </c>
      <c r="N23" s="284">
        <f>K23*(37-P19/30)</f>
        <v>0</v>
      </c>
      <c r="O23" s="288"/>
      <c r="P23" s="289"/>
      <c r="Q23" s="280"/>
      <c r="R23" s="281"/>
      <c r="S23" s="282"/>
      <c r="T23" s="283">
        <f>Q23*(34-W19/30)</f>
        <v>0</v>
      </c>
      <c r="U23" s="284">
        <f>R23*(34-W19/30)</f>
        <v>0</v>
      </c>
      <c r="V23" s="284">
        <f t="shared" si="7"/>
        <v>0</v>
      </c>
      <c r="W23" s="315"/>
      <c r="X23" s="101">
        <f t="shared" si="9"/>
        <v>70</v>
      </c>
      <c r="Y23" s="40">
        <f t="shared" si="10"/>
        <v>0</v>
      </c>
      <c r="Z23" s="40">
        <f t="shared" si="11"/>
        <v>0</v>
      </c>
      <c r="AA23" s="129">
        <f t="shared" si="12"/>
        <v>0</v>
      </c>
      <c r="AB23" s="122">
        <f t="shared" si="8"/>
        <v>70</v>
      </c>
    </row>
    <row r="24" spans="1:28" ht="12.75">
      <c r="A24" s="178">
        <v>16</v>
      </c>
      <c r="B24" s="1" t="s">
        <v>80</v>
      </c>
      <c r="C24" s="280"/>
      <c r="D24" s="281"/>
      <c r="E24" s="282"/>
      <c r="F24" s="283">
        <f>C24*(39-I19/30)</f>
        <v>0</v>
      </c>
      <c r="G24" s="284">
        <f>D24*(39-I19/30)</f>
        <v>0</v>
      </c>
      <c r="H24" s="284">
        <f>E24*(37-I19/30)</f>
        <v>0</v>
      </c>
      <c r="I24" s="285"/>
      <c r="J24" s="286">
        <v>2</v>
      </c>
      <c r="K24" s="281"/>
      <c r="L24" s="287"/>
      <c r="M24" s="283">
        <f>J24*(37-P19/30)</f>
        <v>70</v>
      </c>
      <c r="N24" s="284">
        <f>K24*(37-P19/30)</f>
        <v>0</v>
      </c>
      <c r="O24" s="284">
        <f>L24*(37-P19/30)</f>
        <v>0</v>
      </c>
      <c r="P24" s="289"/>
      <c r="Q24" s="280">
        <v>2</v>
      </c>
      <c r="R24" s="281"/>
      <c r="S24" s="282"/>
      <c r="T24" s="283">
        <f>Q24*(34-W19/30)</f>
        <v>60</v>
      </c>
      <c r="U24" s="284">
        <f>R24*(34-W19/30)</f>
        <v>0</v>
      </c>
      <c r="V24" s="284">
        <f>S24*(34-W19/30)</f>
        <v>0</v>
      </c>
      <c r="W24" s="315"/>
      <c r="X24" s="101">
        <f t="shared" si="9"/>
        <v>130</v>
      </c>
      <c r="Y24" s="40">
        <f t="shared" si="10"/>
        <v>0</v>
      </c>
      <c r="Z24" s="40">
        <f t="shared" si="11"/>
        <v>0</v>
      </c>
      <c r="AA24" s="129">
        <f t="shared" si="12"/>
        <v>0</v>
      </c>
      <c r="AB24" s="122">
        <f t="shared" si="8"/>
        <v>130</v>
      </c>
    </row>
    <row r="25" spans="1:28" ht="12.75">
      <c r="A25" s="178">
        <v>17</v>
      </c>
      <c r="B25" s="1" t="s">
        <v>108</v>
      </c>
      <c r="C25" s="280"/>
      <c r="D25" s="281"/>
      <c r="E25" s="282"/>
      <c r="F25" s="283">
        <f>C25*(37-I19/30)</f>
        <v>0</v>
      </c>
      <c r="G25" s="284">
        <f>D25*(37-I19/30)</f>
        <v>0</v>
      </c>
      <c r="H25" s="284">
        <f t="shared" si="6"/>
        <v>0</v>
      </c>
      <c r="I25" s="285"/>
      <c r="J25" s="286"/>
      <c r="K25" s="281"/>
      <c r="L25" s="287"/>
      <c r="M25" s="283">
        <f>J25*(37-P19/30)</f>
        <v>0</v>
      </c>
      <c r="N25" s="284">
        <f>K25*(37-P19/30)</f>
        <v>0</v>
      </c>
      <c r="O25" s="288"/>
      <c r="P25" s="289"/>
      <c r="Q25" s="280">
        <v>2</v>
      </c>
      <c r="R25" s="281">
        <v>0</v>
      </c>
      <c r="S25" s="282"/>
      <c r="T25" s="283">
        <f>Q25*(34-W19/30)</f>
        <v>60</v>
      </c>
      <c r="U25" s="284">
        <f>R25*(34-W19/30)</f>
        <v>0</v>
      </c>
      <c r="V25" s="284">
        <f t="shared" si="7"/>
        <v>0</v>
      </c>
      <c r="W25" s="315"/>
      <c r="X25" s="101">
        <f t="shared" si="9"/>
        <v>60</v>
      </c>
      <c r="Y25" s="40">
        <f t="shared" si="10"/>
        <v>0</v>
      </c>
      <c r="Z25" s="40">
        <f t="shared" si="11"/>
        <v>0</v>
      </c>
      <c r="AA25" s="129">
        <f t="shared" si="12"/>
        <v>0</v>
      </c>
      <c r="AB25" s="122">
        <f t="shared" si="8"/>
        <v>60</v>
      </c>
    </row>
    <row r="26" spans="1:28" ht="12.75">
      <c r="A26" s="178">
        <v>18</v>
      </c>
      <c r="B26" s="1" t="s">
        <v>105</v>
      </c>
      <c r="C26" s="280"/>
      <c r="D26" s="281"/>
      <c r="E26" s="282"/>
      <c r="F26" s="283">
        <f>C26*(37-I19/30)</f>
        <v>0</v>
      </c>
      <c r="G26" s="284">
        <f>D26*(37-I19/30)</f>
        <v>0</v>
      </c>
      <c r="H26" s="284"/>
      <c r="I26" s="285"/>
      <c r="J26" s="286"/>
      <c r="K26" s="281"/>
      <c r="L26" s="287"/>
      <c r="M26" s="283">
        <f>J26*(37-P19/30)</f>
        <v>0</v>
      </c>
      <c r="N26" s="284">
        <f>K26*(37-P19/30)</f>
        <v>0</v>
      </c>
      <c r="O26" s="288"/>
      <c r="P26" s="289"/>
      <c r="Q26" s="280">
        <v>2</v>
      </c>
      <c r="R26" s="281"/>
      <c r="S26" s="282"/>
      <c r="T26" s="283">
        <f>Q26*(34-W19/30)</f>
        <v>60</v>
      </c>
      <c r="U26" s="284">
        <f>R26*(34-W19/30)</f>
        <v>0</v>
      </c>
      <c r="V26" s="284"/>
      <c r="W26" s="315"/>
      <c r="X26" s="101">
        <f t="shared" si="9"/>
        <v>60</v>
      </c>
      <c r="Y26" s="40">
        <f t="shared" si="10"/>
        <v>0</v>
      </c>
      <c r="Z26" s="40">
        <f t="shared" si="11"/>
        <v>0</v>
      </c>
      <c r="AA26" s="129">
        <f t="shared" si="12"/>
        <v>0</v>
      </c>
      <c r="AB26" s="122">
        <f t="shared" si="8"/>
        <v>60</v>
      </c>
    </row>
    <row r="27" spans="1:28" ht="12.75">
      <c r="A27" s="178">
        <v>19</v>
      </c>
      <c r="B27" s="152" t="s">
        <v>109</v>
      </c>
      <c r="C27" s="280"/>
      <c r="D27" s="281"/>
      <c r="E27" s="282"/>
      <c r="F27" s="283">
        <f>C27*(37-I19/30)</f>
        <v>0</v>
      </c>
      <c r="G27" s="284">
        <f>D27*(37-I19/30)</f>
        <v>0</v>
      </c>
      <c r="H27" s="284">
        <f>E27*(39-I19/30)</f>
        <v>0</v>
      </c>
      <c r="I27" s="285"/>
      <c r="J27" s="286"/>
      <c r="K27" s="281"/>
      <c r="L27" s="287"/>
      <c r="M27" s="283">
        <f>J27*(37-P19/30)</f>
        <v>0</v>
      </c>
      <c r="N27" s="284">
        <f>K27*(37-P19/30)</f>
        <v>0</v>
      </c>
      <c r="O27" s="284">
        <f>L27*(37-P19/30)</f>
        <v>0</v>
      </c>
      <c r="P27" s="289"/>
      <c r="Q27" s="280"/>
      <c r="R27" s="281">
        <v>2</v>
      </c>
      <c r="S27" s="282"/>
      <c r="T27" s="283">
        <f>Q27*(34-W19/30)</f>
        <v>0</v>
      </c>
      <c r="U27" s="284">
        <f>R27*(34-W19/30)</f>
        <v>60</v>
      </c>
      <c r="V27" s="284">
        <f>S27*(34-W19/30)</f>
        <v>0</v>
      </c>
      <c r="W27" s="315"/>
      <c r="X27" s="101">
        <f t="shared" si="9"/>
        <v>0</v>
      </c>
      <c r="Y27" s="40">
        <f t="shared" si="10"/>
        <v>60</v>
      </c>
      <c r="Z27" s="40">
        <f t="shared" si="11"/>
        <v>0</v>
      </c>
      <c r="AA27" s="129">
        <f t="shared" si="12"/>
        <v>0</v>
      </c>
      <c r="AB27" s="122">
        <f t="shared" si="8"/>
        <v>60</v>
      </c>
    </row>
    <row r="28" spans="1:28" ht="13.5" thickBot="1">
      <c r="A28" s="179">
        <v>20</v>
      </c>
      <c r="B28" s="1" t="s">
        <v>83</v>
      </c>
      <c r="C28" s="292"/>
      <c r="D28" s="293"/>
      <c r="E28" s="293">
        <v>7</v>
      </c>
      <c r="F28" s="294">
        <f>C28*(37-I19/30)</f>
        <v>0</v>
      </c>
      <c r="G28" s="295">
        <f>D28*(37-I19/30)</f>
        <v>0</v>
      </c>
      <c r="H28" s="295">
        <f>E28*35</f>
        <v>245</v>
      </c>
      <c r="I28" s="296">
        <v>60</v>
      </c>
      <c r="J28" s="297"/>
      <c r="K28" s="293"/>
      <c r="L28" s="298">
        <v>11</v>
      </c>
      <c r="M28" s="299">
        <f>J28*(37-P19/30)</f>
        <v>0</v>
      </c>
      <c r="N28" s="300">
        <f>K28*(37-P19/30)</f>
        <v>0</v>
      </c>
      <c r="O28" s="284">
        <f>L28*(37-P19/30)</f>
        <v>385</v>
      </c>
      <c r="P28" s="301">
        <v>60</v>
      </c>
      <c r="Q28" s="297"/>
      <c r="R28" s="302"/>
      <c r="S28" s="316">
        <v>13</v>
      </c>
      <c r="T28" s="294">
        <f>Q28*(34-W19/30)</f>
        <v>0</v>
      </c>
      <c r="U28" s="295">
        <f>R28*(34-W19/30)</f>
        <v>0</v>
      </c>
      <c r="V28" s="284">
        <f>S28*(34-W19/30)</f>
        <v>390</v>
      </c>
      <c r="W28" s="312">
        <v>120</v>
      </c>
      <c r="X28" s="170">
        <f t="shared" si="9"/>
        <v>0</v>
      </c>
      <c r="Y28" s="142">
        <f t="shared" si="10"/>
        <v>0</v>
      </c>
      <c r="Z28" s="142">
        <f t="shared" si="11"/>
        <v>1020</v>
      </c>
      <c r="AA28" s="171">
        <f t="shared" si="12"/>
        <v>240</v>
      </c>
      <c r="AB28" s="220">
        <f t="shared" si="8"/>
        <v>1260</v>
      </c>
    </row>
    <row r="29" spans="1:28" s="2" customFormat="1" ht="13.5" customHeight="1" thickBot="1">
      <c r="A29" s="467" t="s">
        <v>12</v>
      </c>
      <c r="B29" s="468"/>
      <c r="C29" s="13">
        <f aca="true" t="shared" si="13" ref="C29:AB29">SUM(C30:C31)</f>
        <v>1</v>
      </c>
      <c r="D29" s="18">
        <f t="shared" si="13"/>
        <v>0</v>
      </c>
      <c r="E29" s="54">
        <f t="shared" si="13"/>
        <v>0</v>
      </c>
      <c r="F29" s="13">
        <f t="shared" si="13"/>
        <v>35</v>
      </c>
      <c r="G29" s="16">
        <f t="shared" si="13"/>
        <v>0</v>
      </c>
      <c r="H29" s="18">
        <f t="shared" si="13"/>
        <v>0</v>
      </c>
      <c r="I29" s="54">
        <f t="shared" si="13"/>
        <v>0</v>
      </c>
      <c r="J29" s="13">
        <f t="shared" si="13"/>
        <v>3</v>
      </c>
      <c r="K29" s="18">
        <f t="shared" si="13"/>
        <v>0</v>
      </c>
      <c r="L29" s="54">
        <f t="shared" si="13"/>
        <v>0</v>
      </c>
      <c r="M29" s="13">
        <f t="shared" si="13"/>
        <v>105</v>
      </c>
      <c r="N29" s="16">
        <f t="shared" si="13"/>
        <v>0</v>
      </c>
      <c r="O29" s="18">
        <f t="shared" si="13"/>
        <v>0</v>
      </c>
      <c r="P29" s="54">
        <f t="shared" si="13"/>
        <v>0</v>
      </c>
      <c r="Q29" s="16">
        <f t="shared" si="13"/>
        <v>3</v>
      </c>
      <c r="R29" s="16">
        <f t="shared" si="13"/>
        <v>0</v>
      </c>
      <c r="S29" s="54">
        <f t="shared" si="13"/>
        <v>0</v>
      </c>
      <c r="T29" s="85">
        <f t="shared" si="13"/>
        <v>90</v>
      </c>
      <c r="U29" s="15">
        <f t="shared" si="13"/>
        <v>0</v>
      </c>
      <c r="V29" s="14">
        <f t="shared" si="13"/>
        <v>0</v>
      </c>
      <c r="W29" s="15">
        <f t="shared" si="13"/>
        <v>0</v>
      </c>
      <c r="X29" s="222">
        <f t="shared" si="13"/>
        <v>230</v>
      </c>
      <c r="Y29" s="115">
        <f t="shared" si="13"/>
        <v>0</v>
      </c>
      <c r="Z29" s="115">
        <f t="shared" si="13"/>
        <v>0</v>
      </c>
      <c r="AA29" s="225">
        <f t="shared" si="13"/>
        <v>0</v>
      </c>
      <c r="AB29" s="19">
        <f t="shared" si="13"/>
        <v>230</v>
      </c>
    </row>
    <row r="30" spans="1:28" ht="12.75">
      <c r="A30" s="176">
        <v>1</v>
      </c>
      <c r="B30" s="146" t="s">
        <v>95</v>
      </c>
      <c r="C30" s="88">
        <v>1</v>
      </c>
      <c r="D30" s="56"/>
      <c r="E30" s="59"/>
      <c r="F30" s="22">
        <f>C30*35</f>
        <v>35</v>
      </c>
      <c r="G30" s="57">
        <f>D30*37</f>
        <v>0</v>
      </c>
      <c r="H30" s="30"/>
      <c r="I30" s="56"/>
      <c r="J30" s="88">
        <v>1</v>
      </c>
      <c r="K30" s="106"/>
      <c r="L30" s="59"/>
      <c r="M30" s="57">
        <f>J30*35</f>
        <v>35</v>
      </c>
      <c r="N30" s="57"/>
      <c r="O30" s="30"/>
      <c r="P30" s="105"/>
      <c r="Q30" s="58">
        <v>1</v>
      </c>
      <c r="R30" s="24"/>
      <c r="S30" s="60"/>
      <c r="T30" s="27">
        <f>Q30*(34-W19/30)</f>
        <v>30</v>
      </c>
      <c r="U30" s="92"/>
      <c r="V30" s="23"/>
      <c r="W30" s="99"/>
      <c r="X30" s="221">
        <f aca="true" t="shared" si="14" ref="X30:AA31">SUM(F30,M30,T30)</f>
        <v>100</v>
      </c>
      <c r="Y30" s="135">
        <f t="shared" si="14"/>
        <v>0</v>
      </c>
      <c r="Z30" s="135">
        <f t="shared" si="14"/>
        <v>0</v>
      </c>
      <c r="AA30" s="223">
        <f t="shared" si="14"/>
        <v>0</v>
      </c>
      <c r="AB30" s="210">
        <f>SUM(X30:AA30)</f>
        <v>100</v>
      </c>
    </row>
    <row r="31" spans="1:28" ht="13.5" thickBot="1">
      <c r="A31" s="179">
        <v>2</v>
      </c>
      <c r="B31" s="147" t="s">
        <v>96</v>
      </c>
      <c r="C31" s="89"/>
      <c r="D31" s="98"/>
      <c r="E31" s="95"/>
      <c r="F31" s="53">
        <f>C31*35</f>
        <v>0</v>
      </c>
      <c r="G31" s="62"/>
      <c r="H31" s="51"/>
      <c r="I31" s="98"/>
      <c r="J31" s="89">
        <v>2</v>
      </c>
      <c r="K31" s="107"/>
      <c r="L31" s="95"/>
      <c r="M31" s="62">
        <f>J31*35</f>
        <v>70</v>
      </c>
      <c r="N31" s="62"/>
      <c r="O31" s="51"/>
      <c r="P31" s="91"/>
      <c r="Q31" s="63">
        <v>2</v>
      </c>
      <c r="R31" s="46"/>
      <c r="S31" s="64"/>
      <c r="T31" s="65">
        <f>Q31*(34-W19/30)</f>
        <v>60</v>
      </c>
      <c r="U31" s="93"/>
      <c r="V31" s="45"/>
      <c r="W31" s="100"/>
      <c r="X31" s="212">
        <f t="shared" si="14"/>
        <v>130</v>
      </c>
      <c r="Y31" s="137">
        <f t="shared" si="14"/>
        <v>0</v>
      </c>
      <c r="Z31" s="137">
        <f t="shared" si="14"/>
        <v>0</v>
      </c>
      <c r="AA31" s="226">
        <f t="shared" si="14"/>
        <v>0</v>
      </c>
      <c r="AB31" s="224">
        <f>SUM(X31:AA31)</f>
        <v>130</v>
      </c>
    </row>
    <row r="32" spans="1:28" ht="13.5" thickBot="1">
      <c r="A32" s="469" t="s">
        <v>15</v>
      </c>
      <c r="B32" s="468"/>
      <c r="C32" s="13">
        <f aca="true" t="shared" si="15" ref="C32:H32">SUM(C6,C19,C29)</f>
        <v>21</v>
      </c>
      <c r="D32" s="15">
        <f t="shared" si="15"/>
        <v>4</v>
      </c>
      <c r="E32" s="54">
        <f t="shared" si="15"/>
        <v>7</v>
      </c>
      <c r="F32" s="13">
        <f t="shared" si="15"/>
        <v>735</v>
      </c>
      <c r="G32" s="14">
        <f t="shared" si="15"/>
        <v>140</v>
      </c>
      <c r="H32" s="15">
        <f t="shared" si="15"/>
        <v>245</v>
      </c>
      <c r="I32" s="54">
        <f>SUM(I19,I29)</f>
        <v>60</v>
      </c>
      <c r="J32" s="13">
        <f aca="true" t="shared" si="16" ref="J32:O32">SUM(J6,J19,J29)</f>
        <v>20</v>
      </c>
      <c r="K32" s="15">
        <f t="shared" si="16"/>
        <v>1</v>
      </c>
      <c r="L32" s="54">
        <f t="shared" si="16"/>
        <v>11</v>
      </c>
      <c r="M32" s="13">
        <f t="shared" si="16"/>
        <v>700</v>
      </c>
      <c r="N32" s="14">
        <f t="shared" si="16"/>
        <v>35</v>
      </c>
      <c r="O32" s="15">
        <f t="shared" si="16"/>
        <v>385</v>
      </c>
      <c r="P32" s="54">
        <f>SUM(P19,P29)</f>
        <v>60</v>
      </c>
      <c r="Q32" s="13">
        <f aca="true" t="shared" si="17" ref="Q32:V32">SUM(Q6,Q19,Q29)</f>
        <v>17</v>
      </c>
      <c r="R32" s="14">
        <f t="shared" si="17"/>
        <v>2</v>
      </c>
      <c r="S32" s="54">
        <f t="shared" si="17"/>
        <v>13</v>
      </c>
      <c r="T32" s="13">
        <f t="shared" si="17"/>
        <v>510</v>
      </c>
      <c r="U32" s="15">
        <f t="shared" si="17"/>
        <v>60</v>
      </c>
      <c r="V32" s="14">
        <f t="shared" si="17"/>
        <v>390</v>
      </c>
      <c r="W32" s="15">
        <f>SUM(W19,W29)</f>
        <v>120</v>
      </c>
      <c r="X32" s="116">
        <f>SUM(X6,X19,X29)</f>
        <v>1945</v>
      </c>
      <c r="Y32" s="115">
        <f>SUM(Y6,Y19,Y29)</f>
        <v>235</v>
      </c>
      <c r="Z32" s="115">
        <f>SUM(Z6,Z19,Z29)</f>
        <v>1020</v>
      </c>
      <c r="AA32" s="114">
        <f>SUM(AA6,AA19,AA29)</f>
        <v>240</v>
      </c>
      <c r="AB32" s="19">
        <f>SUM(AB6,AB19,AB29)</f>
        <v>3440</v>
      </c>
    </row>
    <row r="33" spans="1:28" ht="16.5" thickBot="1">
      <c r="A33" s="470" t="s">
        <v>17</v>
      </c>
      <c r="B33" s="471"/>
      <c r="C33" s="464">
        <f>SUM(C32,D32,E32)</f>
        <v>32</v>
      </c>
      <c r="D33" s="465"/>
      <c r="E33" s="466"/>
      <c r="F33" s="464">
        <f>SUM(F32:I32)</f>
        <v>1180</v>
      </c>
      <c r="G33" s="465"/>
      <c r="H33" s="465"/>
      <c r="I33" s="466"/>
      <c r="J33" s="464">
        <f>SUM(J32,K32,L32)</f>
        <v>32</v>
      </c>
      <c r="K33" s="465"/>
      <c r="L33" s="466"/>
      <c r="M33" s="464">
        <f>SUM(M32:P32)</f>
        <v>1180</v>
      </c>
      <c r="N33" s="465"/>
      <c r="O33" s="465"/>
      <c r="P33" s="466"/>
      <c r="Q33" s="464">
        <f>SUM(Q32,R32,S32)</f>
        <v>32</v>
      </c>
      <c r="R33" s="465"/>
      <c r="S33" s="466"/>
      <c r="T33" s="464">
        <f>SUM(T32:W32)</f>
        <v>1080</v>
      </c>
      <c r="U33" s="465"/>
      <c r="V33" s="465"/>
      <c r="W33" s="466"/>
      <c r="X33" s="493">
        <f>SUM(X32:AA32)</f>
        <v>3440</v>
      </c>
      <c r="Y33" s="494"/>
      <c r="Z33" s="494"/>
      <c r="AA33" s="494"/>
      <c r="AB33" s="495"/>
    </row>
    <row r="34" spans="1:28" ht="12.75">
      <c r="A34" s="3" t="s">
        <v>146</v>
      </c>
      <c r="B34" s="4"/>
      <c r="C34" s="5"/>
      <c r="D34" s="5"/>
      <c r="E34" s="5"/>
      <c r="F34" s="5"/>
      <c r="G34" s="5"/>
      <c r="H34" s="5"/>
      <c r="I34" s="5"/>
      <c r="J34" s="5"/>
      <c r="K34" s="5"/>
      <c r="L34" s="5"/>
      <c r="M34" s="5"/>
      <c r="N34" s="5"/>
      <c r="O34" s="5"/>
      <c r="P34" s="5"/>
      <c r="Q34" s="5"/>
      <c r="R34" s="5"/>
      <c r="S34" s="5"/>
      <c r="T34" s="5"/>
      <c r="U34" s="5"/>
      <c r="V34" s="5"/>
      <c r="W34" s="7"/>
      <c r="X34" s="3"/>
      <c r="Y34" s="3"/>
      <c r="Z34" s="3"/>
      <c r="AA34" s="3"/>
      <c r="AB34" s="3"/>
    </row>
    <row r="36" spans="1:6" ht="12.75">
      <c r="A36" s="163" t="s">
        <v>18</v>
      </c>
      <c r="B36" s="163" t="s">
        <v>19</v>
      </c>
      <c r="C36" s="163"/>
      <c r="D36" s="163"/>
      <c r="E36" s="163"/>
      <c r="F36" s="163"/>
    </row>
    <row r="37" ht="13.5" thickBot="1"/>
    <row r="38" spans="1:9" ht="15.75">
      <c r="A38" s="455" t="s">
        <v>28</v>
      </c>
      <c r="B38" s="457" t="s">
        <v>25</v>
      </c>
      <c r="C38" s="528" t="s">
        <v>20</v>
      </c>
      <c r="D38" s="529"/>
      <c r="E38" s="530"/>
      <c r="F38" s="153"/>
      <c r="G38" s="153"/>
      <c r="H38" s="153"/>
      <c r="I38" s="153"/>
    </row>
    <row r="39" spans="1:5" ht="13.5" thickBot="1">
      <c r="A39" s="456"/>
      <c r="B39" s="458"/>
      <c r="C39" s="136" t="s">
        <v>21</v>
      </c>
      <c r="D39" s="137" t="s">
        <v>22</v>
      </c>
      <c r="E39" s="138" t="s">
        <v>23</v>
      </c>
    </row>
    <row r="40" spans="1:5" ht="13.5" thickBot="1">
      <c r="A40" s="452" t="s">
        <v>26</v>
      </c>
      <c r="B40" s="453"/>
      <c r="C40" s="453"/>
      <c r="D40" s="453"/>
      <c r="E40" s="454"/>
    </row>
    <row r="41" spans="1:5" ht="12.75">
      <c r="A41" s="176">
        <v>1</v>
      </c>
      <c r="B41" s="209" t="s">
        <v>104</v>
      </c>
      <c r="C41" s="197"/>
      <c r="D41" s="180"/>
      <c r="E41" s="200">
        <v>2</v>
      </c>
    </row>
    <row r="42" spans="1:5" ht="12.75">
      <c r="A42" s="178">
        <v>2</v>
      </c>
      <c r="B42" s="145" t="s">
        <v>110</v>
      </c>
      <c r="C42" s="197"/>
      <c r="D42" s="180"/>
      <c r="E42" s="181">
        <v>2</v>
      </c>
    </row>
    <row r="43" spans="1:5" ht="12.75">
      <c r="A43" s="178">
        <v>3</v>
      </c>
      <c r="B43" s="145" t="s">
        <v>97</v>
      </c>
      <c r="C43" s="197"/>
      <c r="D43" s="180">
        <v>2</v>
      </c>
      <c r="E43" s="181"/>
    </row>
    <row r="44" spans="1:5" ht="12.75">
      <c r="A44" s="178">
        <v>4</v>
      </c>
      <c r="B44" s="145" t="s">
        <v>106</v>
      </c>
      <c r="C44" s="197"/>
      <c r="D44" s="180">
        <v>2</v>
      </c>
      <c r="E44" s="181"/>
    </row>
    <row r="45" spans="1:5" ht="12.75">
      <c r="A45" s="178">
        <v>5</v>
      </c>
      <c r="B45" s="145" t="s">
        <v>127</v>
      </c>
      <c r="C45" s="197"/>
      <c r="D45" s="180">
        <v>2</v>
      </c>
      <c r="E45" s="181"/>
    </row>
    <row r="46" spans="1:5" ht="13.5" thickBot="1">
      <c r="A46" s="178">
        <v>6</v>
      </c>
      <c r="B46" s="196" t="s">
        <v>100</v>
      </c>
      <c r="C46" s="35"/>
      <c r="D46" s="31"/>
      <c r="E46" s="38">
        <v>2</v>
      </c>
    </row>
    <row r="47" spans="1:5" ht="12.75" hidden="1">
      <c r="A47" s="218">
        <v>7</v>
      </c>
      <c r="B47" s="152"/>
      <c r="C47" s="35"/>
      <c r="D47" s="31"/>
      <c r="E47" s="38"/>
    </row>
    <row r="48" spans="1:5" ht="12.75" hidden="1">
      <c r="A48" s="218">
        <v>8</v>
      </c>
      <c r="B48" s="152"/>
      <c r="C48" s="35"/>
      <c r="D48" s="31"/>
      <c r="E48" s="38"/>
    </row>
    <row r="49" spans="1:5" ht="12.75" hidden="1">
      <c r="A49" s="218">
        <v>9</v>
      </c>
      <c r="B49" s="152"/>
      <c r="C49" s="139"/>
      <c r="D49" s="154"/>
      <c r="E49" s="140"/>
    </row>
    <row r="50" spans="1:5" ht="13.5" hidden="1" thickBot="1">
      <c r="A50" s="219">
        <v>10</v>
      </c>
      <c r="B50" s="161"/>
      <c r="C50" s="47"/>
      <c r="D50" s="42"/>
      <c r="E50" s="48"/>
    </row>
    <row r="51" spans="1:6" ht="13.5" thickBot="1">
      <c r="A51" s="452" t="s">
        <v>27</v>
      </c>
      <c r="B51" s="453"/>
      <c r="C51" s="453"/>
      <c r="D51" s="453"/>
      <c r="E51" s="454"/>
      <c r="F51" s="173"/>
    </row>
    <row r="52" spans="1:5" ht="12.75">
      <c r="A52" s="236">
        <v>1</v>
      </c>
      <c r="B52" s="237" t="s">
        <v>76</v>
      </c>
      <c r="C52" s="238"/>
      <c r="D52" s="239"/>
      <c r="E52" s="240">
        <v>1</v>
      </c>
    </row>
    <row r="53" spans="1:5" ht="12.75">
      <c r="A53" s="241">
        <v>2</v>
      </c>
      <c r="B53" s="242" t="s">
        <v>68</v>
      </c>
      <c r="C53" s="243"/>
      <c r="D53" s="244">
        <v>2</v>
      </c>
      <c r="E53" s="245"/>
    </row>
    <row r="54" spans="1:5" ht="12.75">
      <c r="A54" s="241">
        <v>3</v>
      </c>
      <c r="B54" s="242" t="s">
        <v>70</v>
      </c>
      <c r="C54" s="243"/>
      <c r="D54" s="244">
        <v>2</v>
      </c>
      <c r="E54" s="245"/>
    </row>
    <row r="55" spans="1:5" ht="12.75">
      <c r="A55" s="241">
        <v>4</v>
      </c>
      <c r="B55" s="242" t="s">
        <v>133</v>
      </c>
      <c r="C55" s="243"/>
      <c r="D55" s="244">
        <v>1</v>
      </c>
      <c r="E55" s="245"/>
    </row>
    <row r="56" spans="1:5" ht="12.75">
      <c r="A56" s="241">
        <v>5</v>
      </c>
      <c r="B56" s="242" t="s">
        <v>134</v>
      </c>
      <c r="C56" s="243"/>
      <c r="D56" s="244">
        <v>1</v>
      </c>
      <c r="E56" s="245"/>
    </row>
    <row r="57" spans="1:5" ht="13.5" thickBot="1">
      <c r="A57" s="246">
        <v>6</v>
      </c>
      <c r="B57" s="247" t="s">
        <v>72</v>
      </c>
      <c r="C57" s="248"/>
      <c r="D57" s="249">
        <v>2</v>
      </c>
      <c r="E57" s="250"/>
    </row>
    <row r="58" spans="1:5" ht="12.75">
      <c r="A58" s="251"/>
      <c r="B58" s="252"/>
      <c r="C58" s="253"/>
      <c r="D58" s="253"/>
      <c r="E58" s="253"/>
    </row>
    <row r="59" spans="1:5" ht="12.75">
      <c r="A59" s="251"/>
      <c r="B59" s="252"/>
      <c r="C59" s="253"/>
      <c r="D59" s="253"/>
      <c r="E59" s="253"/>
    </row>
    <row r="61" spans="2:16" ht="12.75">
      <c r="B61" s="422" t="s">
        <v>38</v>
      </c>
      <c r="C61" s="422"/>
      <c r="D61" s="422"/>
      <c r="E61" s="422"/>
      <c r="F61" s="422"/>
      <c r="G61" s="422"/>
      <c r="H61" s="422"/>
      <c r="I61" s="422"/>
      <c r="J61" s="422"/>
      <c r="K61" s="422"/>
      <c r="L61" s="422"/>
      <c r="M61" s="422"/>
      <c r="N61" s="422"/>
      <c r="O61" s="422"/>
      <c r="P61" s="422"/>
    </row>
    <row r="62" ht="13.5" thickBot="1"/>
    <row r="63" spans="2:16" ht="12.75" customHeight="1">
      <c r="B63" s="348"/>
      <c r="C63" s="531" t="s">
        <v>34</v>
      </c>
      <c r="D63" s="531"/>
      <c r="E63" s="531"/>
      <c r="F63" s="531" t="s">
        <v>35</v>
      </c>
      <c r="G63" s="531"/>
      <c r="H63" s="531"/>
      <c r="I63" s="531" t="s">
        <v>36</v>
      </c>
      <c r="J63" s="531"/>
      <c r="K63" s="531"/>
      <c r="L63" s="531" t="s">
        <v>33</v>
      </c>
      <c r="M63" s="531"/>
      <c r="N63" s="532"/>
      <c r="O63" s="347"/>
      <c r="P63" s="347"/>
    </row>
    <row r="64" spans="2:16" ht="12.75" customHeight="1">
      <c r="B64" s="349" t="s">
        <v>29</v>
      </c>
      <c r="C64" s="535">
        <v>70</v>
      </c>
      <c r="D64" s="535"/>
      <c r="E64" s="535"/>
      <c r="F64" s="535">
        <v>70</v>
      </c>
      <c r="G64" s="535"/>
      <c r="H64" s="535"/>
      <c r="I64" s="535">
        <v>64</v>
      </c>
      <c r="J64" s="535"/>
      <c r="K64" s="535"/>
      <c r="L64" s="535">
        <v>204</v>
      </c>
      <c r="M64" s="535"/>
      <c r="N64" s="536"/>
      <c r="O64" s="347"/>
      <c r="P64" s="347"/>
    </row>
    <row r="65" spans="2:16" ht="12.75">
      <c r="B65" s="349" t="s">
        <v>30</v>
      </c>
      <c r="C65" s="533" t="s">
        <v>111</v>
      </c>
      <c r="D65" s="533"/>
      <c r="E65" s="533"/>
      <c r="F65" s="533" t="s">
        <v>111</v>
      </c>
      <c r="G65" s="533"/>
      <c r="H65" s="533"/>
      <c r="I65" s="533" t="s">
        <v>111</v>
      </c>
      <c r="J65" s="533"/>
      <c r="K65" s="533"/>
      <c r="L65" s="533" t="s">
        <v>142</v>
      </c>
      <c r="M65" s="533"/>
      <c r="N65" s="534"/>
      <c r="O65" s="347"/>
      <c r="P65" s="347"/>
    </row>
    <row r="66" spans="2:16" ht="12.75">
      <c r="B66" s="349" t="s">
        <v>31</v>
      </c>
      <c r="C66" s="533" t="s">
        <v>111</v>
      </c>
      <c r="D66" s="533"/>
      <c r="E66" s="533"/>
      <c r="F66" s="533" t="s">
        <v>111</v>
      </c>
      <c r="G66" s="533"/>
      <c r="H66" s="533"/>
      <c r="I66" s="533" t="s">
        <v>111</v>
      </c>
      <c r="J66" s="533"/>
      <c r="K66" s="533"/>
      <c r="L66" s="533" t="s">
        <v>142</v>
      </c>
      <c r="M66" s="533"/>
      <c r="N66" s="534"/>
      <c r="O66" s="347"/>
      <c r="P66" s="347"/>
    </row>
    <row r="67" spans="2:16" ht="13.5" thickBot="1">
      <c r="B67" s="350" t="s">
        <v>32</v>
      </c>
      <c r="C67" s="537" t="s">
        <v>111</v>
      </c>
      <c r="D67" s="537"/>
      <c r="E67" s="537"/>
      <c r="F67" s="537" t="s">
        <v>111</v>
      </c>
      <c r="G67" s="537"/>
      <c r="H67" s="537"/>
      <c r="I67" s="537" t="s">
        <v>111</v>
      </c>
      <c r="J67" s="537"/>
      <c r="K67" s="537"/>
      <c r="L67" s="537" t="s">
        <v>142</v>
      </c>
      <c r="M67" s="537"/>
      <c r="N67" s="538"/>
      <c r="O67" s="347"/>
      <c r="P67" s="347"/>
    </row>
    <row r="68" spans="2:16" ht="12.75">
      <c r="B68" s="347" t="s">
        <v>39</v>
      </c>
      <c r="C68" s="347"/>
      <c r="D68" s="347"/>
      <c r="E68" s="347"/>
      <c r="F68" s="347"/>
      <c r="G68" s="347"/>
      <c r="H68" s="347"/>
      <c r="I68" s="347"/>
      <c r="J68" s="347"/>
      <c r="K68" s="347"/>
      <c r="L68" s="347"/>
      <c r="M68" s="347"/>
      <c r="N68" s="347"/>
      <c r="O68" s="347"/>
      <c r="P68" s="347"/>
    </row>
    <row r="69" spans="2:16" ht="12.75">
      <c r="B69" s="347"/>
      <c r="C69" s="347"/>
      <c r="D69" s="347"/>
      <c r="E69" s="347"/>
      <c r="F69" s="347"/>
      <c r="G69" s="347"/>
      <c r="H69" s="347"/>
      <c r="I69" s="347"/>
      <c r="J69" s="347"/>
      <c r="K69" s="347"/>
      <c r="L69" s="347"/>
      <c r="M69" s="347"/>
      <c r="N69" s="347"/>
      <c r="O69" s="347"/>
      <c r="P69" s="347"/>
    </row>
    <row r="70" spans="2:16" ht="12.75">
      <c r="B70" s="422" t="s">
        <v>40</v>
      </c>
      <c r="C70" s="422"/>
      <c r="D70" s="422"/>
      <c r="E70" s="422"/>
      <c r="F70" s="422"/>
      <c r="G70" s="422"/>
      <c r="H70" s="422"/>
      <c r="I70" s="422"/>
      <c r="J70" s="422"/>
      <c r="K70" s="422"/>
      <c r="L70" s="422"/>
      <c r="M70" s="422"/>
      <c r="N70" s="422"/>
      <c r="O70" s="422"/>
      <c r="P70" s="422"/>
    </row>
    <row r="71" spans="2:16" ht="13.5" thickBot="1">
      <c r="B71" s="347"/>
      <c r="C71" s="347"/>
      <c r="D71" s="347"/>
      <c r="E71" s="347"/>
      <c r="F71" s="347"/>
      <c r="G71" s="347"/>
      <c r="H71" s="347"/>
      <c r="I71" s="347"/>
      <c r="J71" s="347"/>
      <c r="K71" s="347"/>
      <c r="L71" s="347"/>
      <c r="M71" s="347"/>
      <c r="N71" s="347"/>
      <c r="O71" s="347"/>
      <c r="P71" s="347"/>
    </row>
    <row r="72" spans="2:16" ht="12.75" customHeight="1">
      <c r="B72" s="166"/>
      <c r="C72" s="440" t="s">
        <v>34</v>
      </c>
      <c r="D72" s="440"/>
      <c r="E72" s="440"/>
      <c r="F72" s="440" t="s">
        <v>35</v>
      </c>
      <c r="G72" s="440"/>
      <c r="H72" s="440"/>
      <c r="I72" s="440" t="s">
        <v>36</v>
      </c>
      <c r="J72" s="440"/>
      <c r="K72" s="441"/>
      <c r="L72" s="347"/>
      <c r="M72" s="347"/>
      <c r="N72" s="347"/>
      <c r="O72" s="347"/>
      <c r="P72" s="347"/>
    </row>
    <row r="73" spans="2:16" ht="38.25" customHeight="1">
      <c r="B73" s="337" t="s">
        <v>41</v>
      </c>
      <c r="C73" s="443" t="s">
        <v>147</v>
      </c>
      <c r="D73" s="443"/>
      <c r="E73" s="443"/>
      <c r="F73" s="443" t="s">
        <v>120</v>
      </c>
      <c r="G73" s="443"/>
      <c r="H73" s="443"/>
      <c r="I73" s="443" t="s">
        <v>150</v>
      </c>
      <c r="J73" s="443"/>
      <c r="K73" s="444"/>
      <c r="L73" s="347"/>
      <c r="M73" s="347"/>
      <c r="N73" s="347"/>
      <c r="O73" s="347"/>
      <c r="P73" s="347"/>
    </row>
    <row r="74" spans="2:16" ht="25.5" customHeight="1">
      <c r="B74" s="342" t="s">
        <v>42</v>
      </c>
      <c r="C74" s="435" t="s">
        <v>113</v>
      </c>
      <c r="D74" s="436"/>
      <c r="E74" s="436"/>
      <c r="F74" s="436"/>
      <c r="G74" s="436"/>
      <c r="H74" s="436"/>
      <c r="I74" s="436"/>
      <c r="J74" s="436"/>
      <c r="K74" s="437"/>
      <c r="L74" s="347"/>
      <c r="M74" s="347"/>
      <c r="N74" s="347"/>
      <c r="O74" s="347"/>
      <c r="P74" s="347"/>
    </row>
    <row r="75" spans="2:16" ht="29.25" customHeight="1">
      <c r="B75" s="337" t="s">
        <v>139</v>
      </c>
      <c r="C75" s="435" t="s">
        <v>113</v>
      </c>
      <c r="D75" s="436"/>
      <c r="E75" s="436"/>
      <c r="F75" s="436"/>
      <c r="G75" s="436"/>
      <c r="H75" s="436"/>
      <c r="I75" s="436"/>
      <c r="J75" s="436"/>
      <c r="K75" s="437"/>
      <c r="L75" s="347"/>
      <c r="M75" s="347"/>
      <c r="N75" s="347"/>
      <c r="O75" s="347"/>
      <c r="P75" s="347"/>
    </row>
    <row r="76" spans="2:16" ht="27.75" customHeight="1">
      <c r="B76" s="344" t="s">
        <v>43</v>
      </c>
      <c r="C76" s="435" t="s">
        <v>114</v>
      </c>
      <c r="D76" s="436"/>
      <c r="E76" s="436"/>
      <c r="F76" s="436"/>
      <c r="G76" s="436"/>
      <c r="H76" s="436"/>
      <c r="I76" s="436"/>
      <c r="J76" s="436"/>
      <c r="K76" s="437"/>
      <c r="L76" s="347"/>
      <c r="M76" s="347"/>
      <c r="N76" s="347"/>
      <c r="O76" s="347"/>
      <c r="P76" s="347"/>
    </row>
    <row r="77" spans="2:16" ht="25.5" customHeight="1">
      <c r="B77" s="345" t="s">
        <v>44</v>
      </c>
      <c r="C77" s="435" t="s">
        <v>115</v>
      </c>
      <c r="D77" s="436"/>
      <c r="E77" s="436"/>
      <c r="F77" s="436"/>
      <c r="G77" s="436"/>
      <c r="H77" s="436"/>
      <c r="I77" s="436"/>
      <c r="J77" s="436"/>
      <c r="K77" s="437"/>
      <c r="L77" s="347"/>
      <c r="M77" s="347"/>
      <c r="N77" s="347"/>
      <c r="O77" s="347"/>
      <c r="P77" s="347"/>
    </row>
    <row r="78" spans="2:16" ht="25.5" customHeight="1">
      <c r="B78" s="345" t="s">
        <v>140</v>
      </c>
      <c r="C78" s="435" t="s">
        <v>116</v>
      </c>
      <c r="D78" s="436"/>
      <c r="E78" s="436"/>
      <c r="F78" s="436"/>
      <c r="G78" s="436"/>
      <c r="H78" s="436"/>
      <c r="I78" s="436"/>
      <c r="J78" s="436"/>
      <c r="K78" s="437"/>
      <c r="L78" s="347"/>
      <c r="M78" s="347"/>
      <c r="N78" s="347"/>
      <c r="O78" s="347"/>
      <c r="P78" s="347"/>
    </row>
    <row r="79" spans="2:17" ht="18.75" customHeight="1" thickBot="1">
      <c r="B79" s="338" t="s">
        <v>45</v>
      </c>
      <c r="C79" s="395" t="s">
        <v>117</v>
      </c>
      <c r="D79" s="396"/>
      <c r="E79" s="396"/>
      <c r="F79" s="396"/>
      <c r="G79" s="396"/>
      <c r="H79" s="396"/>
      <c r="I79" s="396"/>
      <c r="J79" s="396"/>
      <c r="K79" s="397"/>
      <c r="L79" s="252"/>
      <c r="M79" s="252"/>
      <c r="N79" s="252"/>
      <c r="O79" s="252"/>
      <c r="P79" s="347"/>
      <c r="Q79" s="174"/>
    </row>
    <row r="80" spans="2:17" ht="51.75" customHeight="1">
      <c r="B80" s="539" t="s">
        <v>141</v>
      </c>
      <c r="C80" s="539"/>
      <c r="D80" s="539"/>
      <c r="E80" s="539"/>
      <c r="F80" s="539"/>
      <c r="G80" s="539"/>
      <c r="H80" s="539"/>
      <c r="I80" s="539"/>
      <c r="J80" s="539"/>
      <c r="K80" s="539"/>
      <c r="L80" s="346"/>
      <c r="M80" s="346"/>
      <c r="N80" s="346"/>
      <c r="O80" s="346"/>
      <c r="P80" s="346"/>
      <c r="Q80" s="175"/>
    </row>
    <row r="82" spans="2:16" ht="12.75">
      <c r="B82" s="422" t="s">
        <v>46</v>
      </c>
      <c r="C82" s="422"/>
      <c r="D82" s="422"/>
      <c r="E82" s="422"/>
      <c r="F82" s="422"/>
      <c r="G82" s="422"/>
      <c r="H82" s="422"/>
      <c r="I82" s="422"/>
      <c r="J82" s="422"/>
      <c r="K82" s="422"/>
      <c r="L82" s="422"/>
      <c r="M82" s="422"/>
      <c r="N82" s="422"/>
      <c r="O82" s="168"/>
      <c r="P82" s="168"/>
    </row>
    <row r="83" ht="13.5" thickBot="1"/>
    <row r="84" spans="2:11" ht="12.75" customHeight="1">
      <c r="B84" s="166"/>
      <c r="C84" s="440" t="s">
        <v>34</v>
      </c>
      <c r="D84" s="440"/>
      <c r="E84" s="440"/>
      <c r="F84" s="440" t="s">
        <v>35</v>
      </c>
      <c r="G84" s="440"/>
      <c r="H84" s="440"/>
      <c r="I84" s="440" t="s">
        <v>36</v>
      </c>
      <c r="J84" s="440"/>
      <c r="K84" s="441"/>
    </row>
    <row r="85" spans="2:11" ht="12.75">
      <c r="B85" s="164" t="s">
        <v>47</v>
      </c>
      <c r="C85" s="438">
        <v>35</v>
      </c>
      <c r="D85" s="438"/>
      <c r="E85" s="438"/>
      <c r="F85" s="438">
        <v>35</v>
      </c>
      <c r="G85" s="438"/>
      <c r="H85" s="438"/>
      <c r="I85" s="438">
        <v>30</v>
      </c>
      <c r="J85" s="438"/>
      <c r="K85" s="439"/>
    </row>
    <row r="86" spans="2:11" ht="12.75">
      <c r="B86" s="164" t="s">
        <v>48</v>
      </c>
      <c r="C86" s="400">
        <v>2</v>
      </c>
      <c r="D86" s="400"/>
      <c r="E86" s="400"/>
      <c r="F86" s="400">
        <v>3</v>
      </c>
      <c r="G86" s="400"/>
      <c r="H86" s="400"/>
      <c r="I86" s="400">
        <v>4</v>
      </c>
      <c r="J86" s="400"/>
      <c r="K86" s="401"/>
    </row>
    <row r="87" spans="2:11" ht="12.75">
      <c r="B87" s="164" t="s">
        <v>49</v>
      </c>
      <c r="C87" s="400">
        <v>2</v>
      </c>
      <c r="D87" s="400"/>
      <c r="E87" s="400"/>
      <c r="F87" s="400">
        <v>2</v>
      </c>
      <c r="G87" s="400"/>
      <c r="H87" s="400"/>
      <c r="I87" s="400">
        <v>2</v>
      </c>
      <c r="J87" s="400"/>
      <c r="K87" s="401"/>
    </row>
    <row r="88" spans="2:11" ht="12.75">
      <c r="B88" s="164" t="s">
        <v>143</v>
      </c>
      <c r="C88" s="400"/>
      <c r="D88" s="400"/>
      <c r="E88" s="400"/>
      <c r="F88" s="400"/>
      <c r="G88" s="400"/>
      <c r="H88" s="400"/>
      <c r="I88" s="400">
        <v>3</v>
      </c>
      <c r="J88" s="400"/>
      <c r="K88" s="401"/>
    </row>
    <row r="89" spans="2:11" ht="13.5" thickBot="1">
      <c r="B89" s="167" t="s">
        <v>51</v>
      </c>
      <c r="C89" s="418">
        <v>39</v>
      </c>
      <c r="D89" s="419"/>
      <c r="E89" s="420"/>
      <c r="F89" s="418">
        <v>39</v>
      </c>
      <c r="G89" s="419"/>
      <c r="H89" s="420"/>
      <c r="I89" s="418">
        <v>39</v>
      </c>
      <c r="J89" s="419"/>
      <c r="K89" s="421"/>
    </row>
    <row r="92" spans="2:14" ht="12.75">
      <c r="B92" s="422" t="s">
        <v>52</v>
      </c>
      <c r="C92" s="422"/>
      <c r="D92" s="422"/>
      <c r="E92" s="422"/>
      <c r="F92" s="422"/>
      <c r="G92" s="422"/>
      <c r="H92" s="422"/>
      <c r="I92" s="422"/>
      <c r="J92" s="422"/>
      <c r="K92" s="422"/>
      <c r="L92" s="422"/>
      <c r="M92" s="422"/>
      <c r="N92" s="422"/>
    </row>
    <row r="93" ht="13.5" thickBot="1"/>
    <row r="94" spans="1:14" ht="12.75">
      <c r="A94" s="387" t="s">
        <v>59</v>
      </c>
      <c r="B94" s="432" t="s">
        <v>58</v>
      </c>
      <c r="C94" s="423" t="s">
        <v>57</v>
      </c>
      <c r="D94" s="424"/>
      <c r="E94" s="424"/>
      <c r="F94" s="424"/>
      <c r="G94" s="424"/>
      <c r="H94" s="424"/>
      <c r="I94" s="424"/>
      <c r="J94" s="424"/>
      <c r="K94" s="425"/>
      <c r="L94" s="426" t="s">
        <v>56</v>
      </c>
      <c r="M94" s="427"/>
      <c r="N94" s="428"/>
    </row>
    <row r="95" spans="1:14" ht="13.5" thickBot="1">
      <c r="A95" s="388"/>
      <c r="B95" s="433"/>
      <c r="C95" s="434" t="s">
        <v>53</v>
      </c>
      <c r="D95" s="434"/>
      <c r="E95" s="434"/>
      <c r="F95" s="434" t="s">
        <v>54</v>
      </c>
      <c r="G95" s="434"/>
      <c r="H95" s="434"/>
      <c r="I95" s="434" t="s">
        <v>55</v>
      </c>
      <c r="J95" s="434"/>
      <c r="K95" s="434"/>
      <c r="L95" s="429"/>
      <c r="M95" s="430"/>
      <c r="N95" s="431"/>
    </row>
    <row r="96" spans="1:14" ht="12.75">
      <c r="A96" s="410" t="s">
        <v>21</v>
      </c>
      <c r="B96" s="228" t="s">
        <v>67</v>
      </c>
      <c r="C96" s="391">
        <v>70</v>
      </c>
      <c r="D96" s="391"/>
      <c r="E96" s="391"/>
      <c r="F96" s="415"/>
      <c r="G96" s="415"/>
      <c r="H96" s="415"/>
      <c r="I96" s="415"/>
      <c r="J96" s="415"/>
      <c r="K96" s="415"/>
      <c r="L96" s="416">
        <v>12</v>
      </c>
      <c r="M96" s="416"/>
      <c r="N96" s="417"/>
    </row>
    <row r="97" spans="1:14" ht="12.75">
      <c r="A97" s="411"/>
      <c r="B97" s="159" t="s">
        <v>103</v>
      </c>
      <c r="C97" s="386">
        <v>70</v>
      </c>
      <c r="D97" s="386"/>
      <c r="E97" s="386"/>
      <c r="F97" s="386"/>
      <c r="G97" s="386"/>
      <c r="H97" s="386"/>
      <c r="I97" s="386"/>
      <c r="J97" s="386"/>
      <c r="K97" s="386"/>
      <c r="L97" s="400">
        <v>12</v>
      </c>
      <c r="M97" s="400"/>
      <c r="N97" s="401"/>
    </row>
    <row r="98" spans="1:14" ht="13.5" thickBot="1">
      <c r="A98" s="411"/>
      <c r="B98" s="351" t="s">
        <v>83</v>
      </c>
      <c r="C98" s="412"/>
      <c r="D98" s="413"/>
      <c r="E98" s="414"/>
      <c r="F98" s="412">
        <v>245</v>
      </c>
      <c r="G98" s="413"/>
      <c r="H98" s="414"/>
      <c r="I98" s="412">
        <v>60</v>
      </c>
      <c r="J98" s="413"/>
      <c r="K98" s="414"/>
      <c r="L98" s="540">
        <v>12</v>
      </c>
      <c r="M98" s="541"/>
      <c r="N98" s="542"/>
    </row>
    <row r="99" spans="1:14" ht="12.75">
      <c r="A99" s="389" t="s">
        <v>22</v>
      </c>
      <c r="B99" s="352" t="s">
        <v>103</v>
      </c>
      <c r="C99" s="391">
        <v>35</v>
      </c>
      <c r="D99" s="391"/>
      <c r="E99" s="391"/>
      <c r="F99" s="391"/>
      <c r="G99" s="391"/>
      <c r="H99" s="391"/>
      <c r="I99" s="391"/>
      <c r="J99" s="391"/>
      <c r="K99" s="391"/>
      <c r="L99" s="379">
        <v>12</v>
      </c>
      <c r="M99" s="379"/>
      <c r="N99" s="380"/>
    </row>
    <row r="100" spans="1:14" ht="13.5" thickBot="1">
      <c r="A100" s="382"/>
      <c r="B100" s="119" t="s">
        <v>83</v>
      </c>
      <c r="C100" s="392"/>
      <c r="D100" s="392"/>
      <c r="E100" s="392"/>
      <c r="F100" s="392">
        <v>385</v>
      </c>
      <c r="G100" s="392"/>
      <c r="H100" s="392"/>
      <c r="I100" s="392">
        <v>60</v>
      </c>
      <c r="J100" s="392"/>
      <c r="K100" s="392"/>
      <c r="L100" s="393">
        <v>12</v>
      </c>
      <c r="M100" s="393"/>
      <c r="N100" s="394"/>
    </row>
    <row r="101" spans="1:14" ht="12.75">
      <c r="A101" s="389" t="s">
        <v>23</v>
      </c>
      <c r="B101" s="370" t="s">
        <v>109</v>
      </c>
      <c r="C101" s="391">
        <v>60</v>
      </c>
      <c r="D101" s="391"/>
      <c r="E101" s="391"/>
      <c r="F101" s="391"/>
      <c r="G101" s="391"/>
      <c r="H101" s="391"/>
      <c r="I101" s="391"/>
      <c r="J101" s="391"/>
      <c r="K101" s="391"/>
      <c r="L101" s="379">
        <v>12</v>
      </c>
      <c r="M101" s="379"/>
      <c r="N101" s="380"/>
    </row>
    <row r="102" spans="1:14" ht="13.5" thickBot="1">
      <c r="A102" s="390"/>
      <c r="B102" s="165" t="s">
        <v>83</v>
      </c>
      <c r="C102" s="505"/>
      <c r="D102" s="392"/>
      <c r="E102" s="392"/>
      <c r="F102" s="392">
        <v>390</v>
      </c>
      <c r="G102" s="392"/>
      <c r="H102" s="392"/>
      <c r="I102" s="392">
        <v>120</v>
      </c>
      <c r="J102" s="392"/>
      <c r="K102" s="392"/>
      <c r="L102" s="393">
        <v>12</v>
      </c>
      <c r="M102" s="393"/>
      <c r="N102" s="394"/>
    </row>
    <row r="103" ht="12.75">
      <c r="B103" s="374"/>
    </row>
  </sheetData>
  <sheetProtection/>
  <mergeCells count="123">
    <mergeCell ref="L97:N97"/>
    <mergeCell ref="L99:N99"/>
    <mergeCell ref="L98:N98"/>
    <mergeCell ref="A101:A102"/>
    <mergeCell ref="C101:E101"/>
    <mergeCell ref="F101:H101"/>
    <mergeCell ref="I101:K101"/>
    <mergeCell ref="C102:E102"/>
    <mergeCell ref="F102:H102"/>
    <mergeCell ref="I102:K102"/>
    <mergeCell ref="L102:N102"/>
    <mergeCell ref="I100:K100"/>
    <mergeCell ref="L100:N100"/>
    <mergeCell ref="L101:N101"/>
    <mergeCell ref="A99:A100"/>
    <mergeCell ref="C99:E99"/>
    <mergeCell ref="F99:H99"/>
    <mergeCell ref="I99:K99"/>
    <mergeCell ref="C100:E100"/>
    <mergeCell ref="F100:H100"/>
    <mergeCell ref="A96:A98"/>
    <mergeCell ref="C96:E96"/>
    <mergeCell ref="F96:H96"/>
    <mergeCell ref="I96:K96"/>
    <mergeCell ref="C98:E98"/>
    <mergeCell ref="F98:H98"/>
    <mergeCell ref="I98:K98"/>
    <mergeCell ref="F97:H97"/>
    <mergeCell ref="I97:K97"/>
    <mergeCell ref="L96:N96"/>
    <mergeCell ref="C97:E97"/>
    <mergeCell ref="B92:N92"/>
    <mergeCell ref="A94:A95"/>
    <mergeCell ref="B94:B95"/>
    <mergeCell ref="C94:K94"/>
    <mergeCell ref="L94:N95"/>
    <mergeCell ref="C95:E95"/>
    <mergeCell ref="F95:H95"/>
    <mergeCell ref="I95:K95"/>
    <mergeCell ref="C89:E89"/>
    <mergeCell ref="F89:H89"/>
    <mergeCell ref="I89:K89"/>
    <mergeCell ref="C88:E88"/>
    <mergeCell ref="F88:H88"/>
    <mergeCell ref="I88:K88"/>
    <mergeCell ref="C87:E87"/>
    <mergeCell ref="F87:H87"/>
    <mergeCell ref="I87:K87"/>
    <mergeCell ref="C86:E86"/>
    <mergeCell ref="F86:H86"/>
    <mergeCell ref="I86:K86"/>
    <mergeCell ref="C74:K74"/>
    <mergeCell ref="C75:K75"/>
    <mergeCell ref="C85:E85"/>
    <mergeCell ref="F85:H85"/>
    <mergeCell ref="I85:K85"/>
    <mergeCell ref="B82:N82"/>
    <mergeCell ref="C84:E84"/>
    <mergeCell ref="F84:H84"/>
    <mergeCell ref="I84:K84"/>
    <mergeCell ref="B80:K80"/>
    <mergeCell ref="B70:P70"/>
    <mergeCell ref="C72:E72"/>
    <mergeCell ref="F72:H72"/>
    <mergeCell ref="I72:K72"/>
    <mergeCell ref="C73:E73"/>
    <mergeCell ref="F73:H73"/>
    <mergeCell ref="I73:K73"/>
    <mergeCell ref="L66:N66"/>
    <mergeCell ref="C67:E67"/>
    <mergeCell ref="F67:H67"/>
    <mergeCell ref="I67:K67"/>
    <mergeCell ref="L67:N67"/>
    <mergeCell ref="C66:E66"/>
    <mergeCell ref="F66:H66"/>
    <mergeCell ref="I66:K66"/>
    <mergeCell ref="C65:E65"/>
    <mergeCell ref="F65:H65"/>
    <mergeCell ref="I65:K65"/>
    <mergeCell ref="L65:N65"/>
    <mergeCell ref="C64:E64"/>
    <mergeCell ref="F64:H64"/>
    <mergeCell ref="I64:K64"/>
    <mergeCell ref="L64:N64"/>
    <mergeCell ref="B61:P61"/>
    <mergeCell ref="C63:E63"/>
    <mergeCell ref="F63:H63"/>
    <mergeCell ref="I63:K63"/>
    <mergeCell ref="L63:N63"/>
    <mergeCell ref="C33:E33"/>
    <mergeCell ref="J33:L33"/>
    <mergeCell ref="F33:I33"/>
    <mergeCell ref="M4:P4"/>
    <mergeCell ref="M33:P33"/>
    <mergeCell ref="A51:E51"/>
    <mergeCell ref="A38:A39"/>
    <mergeCell ref="B38:B39"/>
    <mergeCell ref="A40:E40"/>
    <mergeCell ref="C38:E38"/>
    <mergeCell ref="X33:AB33"/>
    <mergeCell ref="Q4:S4"/>
    <mergeCell ref="T4:W4"/>
    <mergeCell ref="X4:AB4"/>
    <mergeCell ref="Q33:S33"/>
    <mergeCell ref="T33:W33"/>
    <mergeCell ref="A3:B5"/>
    <mergeCell ref="C4:E4"/>
    <mergeCell ref="F4:I4"/>
    <mergeCell ref="J4:L4"/>
    <mergeCell ref="C78:K78"/>
    <mergeCell ref="C77:K77"/>
    <mergeCell ref="C76:K76"/>
    <mergeCell ref="C79:K79"/>
    <mergeCell ref="C1:AB1"/>
    <mergeCell ref="A33:B33"/>
    <mergeCell ref="A6:B6"/>
    <mergeCell ref="A19:B19"/>
    <mergeCell ref="A29:B29"/>
    <mergeCell ref="A32:B32"/>
    <mergeCell ref="X3:AB3"/>
    <mergeCell ref="C3:I3"/>
    <mergeCell ref="J3:P3"/>
    <mergeCell ref="Q3:W3"/>
  </mergeCells>
  <printOptions horizontalCentered="1" verticalCentered="1"/>
  <pageMargins left="0" right="0.1968503937007874" top="0.2362204724409449" bottom="0.15748031496062992" header="0.2755905511811024" footer="0.31496062992125984"/>
  <pageSetup horizontalDpi="600" verticalDpi="600" orientation="landscape" paperSize="9" r:id="rId1"/>
  <ignoredErrors>
    <ignoredError sqref="H24 V24 X29 X19:Y19 AA19" formula="1"/>
    <ignoredError sqref="C19:L19 P19:Q19 R19:S19 W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Tehnicka skola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Dragan Pantovic</dc:creator>
  <cp:keywords/>
  <dc:description/>
  <cp:lastModifiedBy>Milan</cp:lastModifiedBy>
  <cp:lastPrinted>2011-02-11T07:35:56Z</cp:lastPrinted>
  <dcterms:created xsi:type="dcterms:W3CDTF">2007-04-19T19:11:28Z</dcterms:created>
  <dcterms:modified xsi:type="dcterms:W3CDTF">2011-02-11T07:38:18Z</dcterms:modified>
  <cp:category/>
  <cp:version/>
  <cp:contentType/>
  <cp:contentStatus/>
</cp:coreProperties>
</file>